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40" windowHeight="11985" activeTab="2"/>
  </bookViews>
  <sheets>
    <sheet name="Krycí list" sheetId="1" r:id="rId1"/>
    <sheet name="Rekapitulace" sheetId="2" r:id="rId2"/>
    <sheet name="Položky" sheetId="3" r:id="rId3"/>
    <sheet name="Dodávky" sheetId="5" r:id="rId4"/>
  </sheets>
  <definedNames>
    <definedName name="cisloobjektu">'Krycí list'!$A$4</definedName>
    <definedName name="cislostavby">'Krycí list'!$A$6</definedName>
    <definedName name="Datum">'Krycí list'!$B$26</definedName>
    <definedName name="Dil" localSheetId="3">Dodávky!$A$6</definedName>
    <definedName name="Dil">Rekapitulace!$A$6</definedName>
    <definedName name="Dodavka" localSheetId="3">Dodávky!$G$8</definedName>
    <definedName name="Dodavka">Rekapitulace!$G$12</definedName>
    <definedName name="Dodavka0" localSheetId="3">Položky!#REF!</definedName>
    <definedName name="Dodavka0">Položky!#REF!</definedName>
    <definedName name="HSV" localSheetId="3">Dodávky!$E$8</definedName>
    <definedName name="HSV">Rekapitulace!$E$12</definedName>
    <definedName name="HSV0" localSheetId="3">Položky!#REF!</definedName>
    <definedName name="HSV0">Položky!#REF!</definedName>
    <definedName name="HZS" localSheetId="3">Dodávky!$I$8</definedName>
    <definedName name="HZS">Rekapitulace!$I$12</definedName>
    <definedName name="HZS0" localSheetId="3">Položky!#REF!</definedName>
    <definedName name="HZS0">Položky!#REF!</definedName>
    <definedName name="JKSO">'Krycí list'!$F$4</definedName>
    <definedName name="MJ">'Krycí list'!$G$4</definedName>
    <definedName name="Mont" localSheetId="3">Dodávky!$H$8</definedName>
    <definedName name="Mont">Rekapitulace!$H$12</definedName>
    <definedName name="Montaz0" localSheetId="3">Položky!#REF!</definedName>
    <definedName name="Montaz0">Položky!#REF!</definedName>
    <definedName name="NazevDilu" localSheetId="3">Dodávky!$B$6</definedName>
    <definedName name="NazevDilu">Rekapitulace!$B$6</definedName>
    <definedName name="nazevobjektu">'Krycí list'!$C$4</definedName>
    <definedName name="nazevstavby">'Krycí list'!$C$6</definedName>
    <definedName name="_xlnm.Print_Titles" localSheetId="3">Dodávky!$1:$6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3">Dodávky!$A$1:$I$8</definedName>
    <definedName name="_xlnm.Print_Area" localSheetId="0">'Krycí list'!$A$1:$G$45</definedName>
    <definedName name="_xlnm.Print_Area" localSheetId="2">Položky!$A$1:$J$32</definedName>
    <definedName name="_xlnm.Print_Area" localSheetId="1">Rekapitulace!$A$1:$I$20</definedName>
    <definedName name="PocetMJ">'Krycí list'!$G$7</definedName>
    <definedName name="Poznamka">'Krycí list'!$B$37</definedName>
    <definedName name="Projektant">'Krycí list'!$C$7</definedName>
    <definedName name="PSV" localSheetId="3">Dodávky!$F$8</definedName>
    <definedName name="PSV">Rekapitulace!$F$12</definedName>
    <definedName name="PSV0" localSheetId="3">Položky!#REF!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 localSheetId="3">Položky!#REF!</definedName>
    <definedName name="Typ">Položky!#REF!</definedName>
    <definedName name="VRN" localSheetId="3">Dodávky!#REF!</definedName>
    <definedName name="VRN">Rekapitulace!$H$20</definedName>
    <definedName name="VRNKc" localSheetId="3">Dodávky!#REF!</definedName>
    <definedName name="VRNKc">Rekapitulace!$E$17</definedName>
    <definedName name="VRNnazev" localSheetId="3">Dodávky!#REF!</definedName>
    <definedName name="VRNnazev">Rekapitulace!$A$17</definedName>
    <definedName name="VRNproc" localSheetId="3">Dodávky!#REF!</definedName>
    <definedName name="VRNproc">Rekapitulace!$F$17</definedName>
    <definedName name="VRNzakl" localSheetId="3">Dodávky!#REF!</definedName>
    <definedName name="VRNzakl">Rekapitulace!$G$17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8" i="3" l="1"/>
  <c r="BC19" i="3" l="1"/>
  <c r="BB19" i="3"/>
  <c r="BA19" i="3"/>
  <c r="AZ19" i="3"/>
  <c r="AY19" i="3"/>
  <c r="J19" i="3"/>
  <c r="G19" i="3"/>
  <c r="G8" i="5" l="1"/>
  <c r="BC12" i="3"/>
  <c r="BA12" i="3"/>
  <c r="AZ12" i="3"/>
  <c r="AY12" i="3"/>
  <c r="J12" i="3"/>
  <c r="G12" i="3"/>
  <c r="BB12" i="3" s="1"/>
  <c r="J25" i="3"/>
  <c r="J24" i="3"/>
  <c r="J26" i="3" l="1"/>
  <c r="J20" i="3"/>
  <c r="J9" i="3"/>
  <c r="G40" i="3"/>
  <c r="G39" i="3"/>
  <c r="G36" i="3"/>
  <c r="G35" i="3"/>
  <c r="G31" i="3"/>
  <c r="G24" i="3"/>
  <c r="G20" i="3"/>
  <c r="BB20" i="3" s="1"/>
  <c r="G14" i="3"/>
  <c r="G9" i="3"/>
  <c r="BB9" i="3" s="1"/>
  <c r="G10" i="3"/>
  <c r="BB10" i="3" s="1"/>
  <c r="G11" i="3"/>
  <c r="G13" i="3"/>
  <c r="G15" i="3"/>
  <c r="G16" i="3"/>
  <c r="G17" i="3"/>
  <c r="G18" i="3"/>
  <c r="BB18" i="3" s="1"/>
  <c r="G21" i="3"/>
  <c r="G22" i="3"/>
  <c r="G23" i="3"/>
  <c r="G25" i="3"/>
  <c r="G26" i="3"/>
  <c r="G27" i="3"/>
  <c r="G28" i="3"/>
  <c r="G29" i="3"/>
  <c r="G30" i="3"/>
  <c r="G32" i="3"/>
  <c r="G34" i="3"/>
  <c r="G37" i="3"/>
  <c r="G38" i="3"/>
  <c r="J8" i="3"/>
  <c r="AY20" i="3"/>
  <c r="AZ20" i="3"/>
  <c r="BA20" i="3"/>
  <c r="BC20" i="3"/>
  <c r="BC9" i="3"/>
  <c r="BA9" i="3"/>
  <c r="AZ9" i="3"/>
  <c r="AY9" i="3"/>
  <c r="J10" i="3"/>
  <c r="AY10" i="3"/>
  <c r="AZ10" i="3"/>
  <c r="BA10" i="3"/>
  <c r="BC10" i="3"/>
  <c r="J27" i="3"/>
  <c r="BC18" i="3"/>
  <c r="BA18" i="3"/>
  <c r="AZ18" i="3"/>
  <c r="AY18" i="3"/>
  <c r="J18" i="3"/>
  <c r="G8" i="2" l="1"/>
  <c r="C2" i="5"/>
  <c r="C1" i="5"/>
  <c r="J23" i="3"/>
  <c r="J22" i="3"/>
  <c r="J21" i="3"/>
  <c r="I12" i="2"/>
  <c r="J32" i="3"/>
  <c r="J31" i="3"/>
  <c r="J30" i="3"/>
  <c r="J29" i="3"/>
  <c r="J28" i="3"/>
  <c r="J17" i="3"/>
  <c r="BC17" i="3" l="1"/>
  <c r="BA17" i="3"/>
  <c r="AZ17" i="3"/>
  <c r="AY17" i="3"/>
  <c r="BB17" i="3"/>
  <c r="BB30" i="3" l="1"/>
  <c r="AY30" i="3"/>
  <c r="AZ30" i="3"/>
  <c r="BA30" i="3"/>
  <c r="BC30" i="3"/>
  <c r="C20" i="1"/>
  <c r="J16" i="3"/>
  <c r="J15" i="3"/>
  <c r="J14" i="3"/>
  <c r="J13" i="3"/>
  <c r="J11" i="3"/>
  <c r="BC31" i="3"/>
  <c r="BA31" i="3"/>
  <c r="AZ31" i="3"/>
  <c r="AY31" i="3"/>
  <c r="BB31" i="3"/>
  <c r="BC16" i="3"/>
  <c r="BA16" i="3"/>
  <c r="AZ16" i="3"/>
  <c r="AY16" i="3"/>
  <c r="BB16" i="3"/>
  <c r="BC15" i="3"/>
  <c r="BA15" i="3"/>
  <c r="AZ15" i="3"/>
  <c r="AY15" i="3"/>
  <c r="BB15" i="3"/>
  <c r="BC14" i="3"/>
  <c r="BA14" i="3"/>
  <c r="AZ14" i="3"/>
  <c r="AY14" i="3"/>
  <c r="BB14" i="3"/>
  <c r="BC13" i="3"/>
  <c r="BA13" i="3"/>
  <c r="AZ13" i="3"/>
  <c r="AY13" i="3"/>
  <c r="BB13" i="3"/>
  <c r="BC11" i="3"/>
  <c r="BA11" i="3"/>
  <c r="AZ11" i="3"/>
  <c r="AY11" i="3"/>
  <c r="BB11" i="3"/>
  <c r="BC8" i="3"/>
  <c r="BA8" i="3"/>
  <c r="AZ8" i="3"/>
  <c r="AY8" i="3"/>
  <c r="B7" i="2"/>
  <c r="A7" i="2"/>
  <c r="C33" i="3"/>
  <c r="C4" i="3"/>
  <c r="F3" i="3"/>
  <c r="C3" i="3"/>
  <c r="C2" i="2"/>
  <c r="C1" i="2"/>
  <c r="F31" i="1"/>
  <c r="G8" i="1"/>
  <c r="BC32" i="3" l="1"/>
  <c r="AZ32" i="3"/>
  <c r="BA32" i="3"/>
  <c r="AY32" i="3"/>
  <c r="J33" i="3"/>
  <c r="G7" i="2" s="1"/>
  <c r="G12" i="2" s="1"/>
  <c r="G33" i="3"/>
  <c r="H7" i="2" s="1"/>
  <c r="G41" i="3"/>
  <c r="E12" i="2" s="1"/>
  <c r="F12" i="2"/>
  <c r="C17" i="1" s="1"/>
  <c r="BB8" i="3"/>
  <c r="H12" i="2" l="1"/>
  <c r="G19" i="2" s="1"/>
  <c r="I19" i="2" s="1"/>
  <c r="G17" i="2"/>
  <c r="I17" i="2" s="1"/>
  <c r="G18" i="2"/>
  <c r="I18" i="2" s="1"/>
  <c r="BB32" i="3"/>
  <c r="C16" i="1"/>
  <c r="C14" i="1"/>
  <c r="C15" i="1" l="1"/>
  <c r="C18" i="1" s="1"/>
  <c r="C21" i="1" s="1"/>
  <c r="H20" i="2"/>
  <c r="G22" i="1" s="1"/>
  <c r="G21" i="1" s="1"/>
  <c r="C22" i="1" l="1"/>
  <c r="F32" i="1" s="1"/>
  <c r="F33" i="1" l="1"/>
  <c r="F34" i="1" s="1"/>
</calcChain>
</file>

<file path=xl/sharedStrings.xml><?xml version="1.0" encoding="utf-8"?>
<sst xmlns="http://schemas.openxmlformats.org/spreadsheetml/2006/main" count="281" uniqueCount="176">
  <si>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</si>
  <si>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</si>
  <si>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</si>
  <si>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</si>
  <si>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</si>
  <si>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</si>
  <si>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</si>
  <si>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</si>
  <si>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</si>
  <si>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</si>
  <si>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</si>
  <si>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</si>
  <si>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</si>
  <si>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</si>
  <si>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</si>
  <si>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</si>
  <si>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</si>
  <si>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</si>
  <si>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</si>
  <si>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</si>
  <si>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</si>
  <si>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</si>
  <si>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</si>
  <si>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</si>
  <si>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</si>
  <si>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</si>
  <si>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</si>
  <si>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</si>
  <si>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</si>
  <si>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</si>
  <si>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</si>
  <si>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</si>
  <si>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</si>
  <si>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</si>
  <si>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</si>
  <si>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</si>
  <si>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</si>
  <si>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</si>
  <si>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</si>
  <si>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</si>
  <si>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</si>
  <si>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</si>
  <si>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</si>
  <si>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</si>
  <si>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</si>
  <si>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</si>
  <si>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</si>
  <si>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</si>
  <si>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</si>
  <si>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</si>
  <si>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</si>
  <si>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</si>
  <si>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</si>
  <si>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</si>
  <si>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</si>
  <si>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</si>
  <si>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</si>
  <si>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</si>
  <si>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</si>
  <si>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</si>
  <si>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</si>
  <si>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</si>
  <si>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</si>
  <si>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</si>
  <si>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</si>
  <si>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</si>
  <si>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</si>
  <si>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M21</t>
  </si>
  <si>
    <t>Elektromontáže</t>
  </si>
  <si>
    <t>210 01-0003.R00</t>
  </si>
  <si>
    <t>m</t>
  </si>
  <si>
    <t>210 01-0022.R00</t>
  </si>
  <si>
    <t>210 01-0301.R00</t>
  </si>
  <si>
    <t xml:space="preserve">Krabice přístrojová KP 68, KZ 3, bez zapojení </t>
  </si>
  <si>
    <t>kus</t>
  </si>
  <si>
    <t>210 01-0351.R00</t>
  </si>
  <si>
    <t xml:space="preserve">Rozvodka krabicová z lis. izol. 6455-11 do 4 mm2 </t>
  </si>
  <si>
    <t>211 01-0002.R00</t>
  </si>
  <si>
    <t xml:space="preserve">Osazení hmoždinky do cihlového zdiva, HM 8 </t>
  </si>
  <si>
    <t>m2</t>
  </si>
  <si>
    <t>210 10-0001.R00</t>
  </si>
  <si>
    <t xml:space="preserve">Ukončení vodičů v rozvaděči + zapojení do 2,5 mm2 </t>
  </si>
  <si>
    <t>210 10-0003.R00</t>
  </si>
  <si>
    <t xml:space="preserve">Ukončení vodičů v rozvaděči + zapojení do 16 mm2 </t>
  </si>
  <si>
    <t>210 80-0003.R00</t>
  </si>
  <si>
    <t>210 80-0006.R00</t>
  </si>
  <si>
    <t>210 81-0005.R00</t>
  </si>
  <si>
    <t>210 81-0006.R00</t>
  </si>
  <si>
    <t>ing. Miroslav Kadrnožka</t>
  </si>
  <si>
    <t>Montáže</t>
  </si>
  <si>
    <t>974 03-1121.R00</t>
  </si>
  <si>
    <t>Vysekání rýh 30/30</t>
  </si>
  <si>
    <t>971 03-3261.R00</t>
  </si>
  <si>
    <t>Vybourání otvorů</t>
  </si>
  <si>
    <t>611 40-3399.R00</t>
  </si>
  <si>
    <t>Zaplnění rýh</t>
  </si>
  <si>
    <t>310 23-7241.R00</t>
  </si>
  <si>
    <t>Zazdívka rozvaděčů</t>
  </si>
  <si>
    <t>Vrtání děr do d=50mm</t>
  </si>
  <si>
    <t>Stavební výpomoc</t>
  </si>
  <si>
    <t>Mimostaveništní doprava</t>
  </si>
  <si>
    <t>Pomocný materiál</t>
  </si>
  <si>
    <t>PPV</t>
  </si>
  <si>
    <t>ing. Kadrnožka Miroslav</t>
  </si>
  <si>
    <t xml:space="preserve">Část: </t>
  </si>
  <si>
    <t>Silnoproudé elekroinstalace</t>
  </si>
  <si>
    <t>ing. Kadrnožka</t>
  </si>
  <si>
    <t>č.položky dodávka</t>
  </si>
  <si>
    <t>Vlastní</t>
  </si>
  <si>
    <t>Č. položky mont (RTS)</t>
  </si>
  <si>
    <t>210 11-1011.R00</t>
  </si>
  <si>
    <t xml:space="preserve">Vodič CYY 4 mm2 uložený pod omítkou </t>
  </si>
  <si>
    <t xml:space="preserve">Vodič CYY 16 mm2 uložený pod omítkou </t>
  </si>
  <si>
    <t xml:space="preserve">Kabel CYKY-m 750 V 3 x 1,5 mm2 volně uložený </t>
  </si>
  <si>
    <t xml:space="preserve">Kabel CYKY-m 750 V 3 x 2,5 mm2 volně uložený </t>
  </si>
  <si>
    <t>210 81-0053.R00</t>
  </si>
  <si>
    <t>Požární ucpávka</t>
  </si>
  <si>
    <t>1.</t>
  </si>
  <si>
    <t>Kabelový žlab 62/50 vč.konstrukce</t>
  </si>
  <si>
    <t>EKV Přípojnice</t>
  </si>
  <si>
    <t>SPECIFIKACE DODÁVKY</t>
  </si>
  <si>
    <t>MU ESF Lipová 1</t>
  </si>
  <si>
    <t>Pracovní rozpočet</t>
  </si>
  <si>
    <t>Parapetní kanál 115/40 vč kolen a uchycení na nehořl.podl.</t>
  </si>
  <si>
    <t>Vysekání drážky 150/40 do podlahy</t>
  </si>
  <si>
    <t xml:space="preserve">Trubka ohebná pod omítku, typ 23.. 23 mm                                                                           </t>
  </si>
  <si>
    <t xml:space="preserve">Trubka tuhá z PVC uložená pevně, 23 mm                                                                  </t>
  </si>
  <si>
    <t xml:space="preserve">Trubka ohebná pod omítku, typ 32 mm                                                                           </t>
  </si>
  <si>
    <t>ESF - úpravy učeben P10, P11</t>
  </si>
  <si>
    <t>Zásuvka domovní nástěnná 16A,230V 2P+Z stříbrná</t>
  </si>
  <si>
    <t>Zásuvka domovní nástěnná 16A,230V 2P+Z stříbrná př."D"</t>
  </si>
  <si>
    <t>Svítidlo 2x58W leštěná AL parabola + mřížka vč. Zdrojů</t>
  </si>
  <si>
    <t>Svítidlo 2x58W leštěná AL parabola + mřížka vč. Zdrojů +invertor</t>
  </si>
  <si>
    <t>Svítidlo 2x36W leštěná AL parabola + mřížka vč. Zdrojů</t>
  </si>
  <si>
    <t>Svítidlo nouzové s piktogramem LED 8W. IP20</t>
  </si>
  <si>
    <t xml:space="preserve">Kabel CYKY-m 750 V 5 x 6 mm2 volně uložený </t>
  </si>
  <si>
    <t>Krabice přístrojová KP 68, do žlabu</t>
  </si>
  <si>
    <t xml:space="preserve">Zásuvka domovní nástěnná 16A,230V 2P+Z </t>
  </si>
  <si>
    <t>Trubka 50mm</t>
  </si>
  <si>
    <t>Rozvaděč RS22 viz výkres 103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</si>
  <si>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</si>
  <si>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</si>
  <si>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</si>
  <si>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</si>
  <si>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</si>
  <si>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</si>
  <si>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</si>
  <si>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</si>
  <si>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</si>
  <si>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</si>
  <si>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</si>
  <si>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</si>
  <si>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</si>
  <si>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</si>
  <si>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</si>
  <si>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</si>
  <si>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</si>
  <si>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</si>
  <si>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</si>
  <si>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</si>
  <si>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</si>
  <si>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</si>
  <si>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</si>
  <si>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</si>
  <si>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</si>
  <si>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</si>
  <si>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</si>
  <si>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</si>
  <si>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</si>
  <si>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</si>
  <si>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</si>
  <si>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</si>
  <si>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</si>
  <si>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Revize -Kč/hod  10 hod</t>
  </si>
  <si>
    <t>Demontáže -Kč/hod  20 hod</t>
  </si>
  <si>
    <t>Nespecifikované práce -Kč/hod  12 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</si>
</sst>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0.0"/>
    <numFmt numFmtId="167" formatCode="#,##0.00\ _K_č"/>
  </numFmts>
  <fonts count="2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Times New Roman CE"/>
      <family val="1"/>
      <charset val="238"/>
    </font>
    <font>
      <sz val="8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/>
    <xf numFmtId="0" fontId="20" fillId="0" borderId="0"/>
    <xf numFmtId="0" fontId="1" fillId="0" borderId="0"/>
  </cellStyleXfs>
  <cellXfs count="213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8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165" fontId="7" fillId="0" borderId="37" xfId="0" applyNumberFormat="1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0" fillId="0" borderId="44" xfId="1" applyBorder="1"/>
    <xf numFmtId="0" fontId="10" fillId="0" borderId="44" xfId="1" applyBorder="1" applyAlignment="1">
      <alignment horizontal="right"/>
    </xf>
    <xf numFmtId="0" fontId="10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0" fillId="0" borderId="48" xfId="1" applyBorder="1"/>
    <xf numFmtId="0" fontId="10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3" fontId="8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0" fontId="2" fillId="0" borderId="0" xfId="0" applyFont="1" applyFill="1" applyAlignment="1">
      <alignment horizontal="centerContinuous"/>
    </xf>
    <xf numFmtId="3" fontId="2" fillId="0" borderId="0" xfId="0" applyNumberFormat="1" applyFont="1" applyFill="1" applyAlignment="1">
      <alignment horizontal="centerContinuous"/>
    </xf>
    <xf numFmtId="0" fontId="0" fillId="0" borderId="0" xfId="0" applyFill="1"/>
    <xf numFmtId="0" fontId="12" fillId="0" borderId="30" xfId="0" applyFont="1" applyFill="1" applyBorder="1"/>
    <xf numFmtId="0" fontId="12" fillId="0" borderId="31" xfId="0" applyFont="1" applyFill="1" applyBorder="1"/>
    <xf numFmtId="0" fontId="0" fillId="0" borderId="55" xfId="0" applyFill="1" applyBorder="1"/>
    <xf numFmtId="0" fontId="12" fillId="0" borderId="56" xfId="0" applyFont="1" applyFill="1" applyBorder="1" applyAlignment="1">
      <alignment horizontal="right"/>
    </xf>
    <xf numFmtId="0" fontId="12" fillId="0" borderId="31" xfId="0" applyFont="1" applyFill="1" applyBorder="1" applyAlignment="1">
      <alignment horizontal="right"/>
    </xf>
    <xf numFmtId="0" fontId="12" fillId="0" borderId="32" xfId="0" applyFont="1" applyFill="1" applyBorder="1" applyAlignment="1">
      <alignment horizontal="center"/>
    </xf>
    <xf numFmtId="4" fontId="13" fillId="0" borderId="31" xfId="0" applyNumberFormat="1" applyFont="1" applyFill="1" applyBorder="1" applyAlignment="1">
      <alignment horizontal="right"/>
    </xf>
    <xf numFmtId="4" fontId="13" fillId="0" borderId="55" xfId="0" applyNumberFormat="1" applyFont="1" applyFill="1" applyBorder="1" applyAlignment="1">
      <alignment horizontal="right"/>
    </xf>
    <xf numFmtId="0" fontId="8" fillId="0" borderId="34" xfId="0" applyFont="1" applyFill="1" applyBorder="1"/>
    <xf numFmtId="0" fontId="8" fillId="0" borderId="20" xfId="0" applyFont="1" applyFill="1" applyBorder="1"/>
    <xf numFmtId="0" fontId="8" fillId="0" borderId="21" xfId="0" applyFont="1" applyFill="1" applyBorder="1"/>
    <xf numFmtId="3" fontId="8" fillId="0" borderId="33" xfId="0" applyNumberFormat="1" applyFont="1" applyFill="1" applyBorder="1" applyAlignment="1">
      <alignment horizontal="right"/>
    </xf>
    <xf numFmtId="166" fontId="8" fillId="0" borderId="57" xfId="0" applyNumberFormat="1" applyFont="1" applyFill="1" applyBorder="1" applyAlignment="1">
      <alignment horizontal="right"/>
    </xf>
    <xf numFmtId="3" fontId="8" fillId="0" borderId="58" xfId="0" applyNumberFormat="1" applyFont="1" applyFill="1" applyBorder="1" applyAlignment="1">
      <alignment horizontal="right"/>
    </xf>
    <xf numFmtId="4" fontId="8" fillId="0" borderId="20" xfId="0" applyNumberFormat="1" applyFont="1" applyFill="1" applyBorder="1" applyAlignment="1">
      <alignment horizontal="right"/>
    </xf>
    <xf numFmtId="3" fontId="8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6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0" fillId="0" borderId="0" xfId="1" applyFill="1"/>
    <xf numFmtId="0" fontId="15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centerContinuous"/>
    </xf>
    <xf numFmtId="0" fontId="16" fillId="0" borderId="0" xfId="1" applyFont="1" applyFill="1" applyAlignment="1">
      <alignment horizontal="right"/>
    </xf>
    <xf numFmtId="0" fontId="11" fillId="0" borderId="0" xfId="1" applyFont="1" applyFill="1"/>
    <xf numFmtId="0" fontId="10" fillId="0" borderId="0" xfId="1" applyFont="1" applyFill="1"/>
    <xf numFmtId="0" fontId="10" fillId="0" borderId="0" xfId="1" applyFill="1" applyAlignment="1">
      <alignment horizontal="right"/>
    </xf>
    <xf numFmtId="3" fontId="10" fillId="0" borderId="0" xfId="1" applyNumberFormat="1"/>
    <xf numFmtId="0" fontId="10" fillId="0" borderId="0" xfId="1" applyBorder="1"/>
    <xf numFmtId="0" fontId="18" fillId="0" borderId="0" xfId="1" applyFont="1" applyAlignment="1"/>
    <xf numFmtId="0" fontId="10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5" xfId="0" applyNumberFormat="1" applyFont="1" applyFill="1" applyBorder="1"/>
    <xf numFmtId="3" fontId="8" fillId="0" borderId="6" xfId="0" applyNumberFormat="1" applyFont="1" applyFill="1" applyBorder="1"/>
    <xf numFmtId="3" fontId="8" fillId="0" borderId="53" xfId="0" applyNumberFormat="1" applyFont="1" applyFill="1" applyBorder="1"/>
    <xf numFmtId="3" fontId="8" fillId="0" borderId="54" xfId="0" applyNumberFormat="1" applyFont="1" applyFill="1" applyBorder="1"/>
    <xf numFmtId="0" fontId="4" fillId="0" borderId="0" xfId="1" applyFont="1" applyFill="1" applyBorder="1"/>
    <xf numFmtId="0" fontId="10" fillId="0" borderId="0" xfId="1" applyFill="1" applyBorder="1"/>
    <xf numFmtId="0" fontId="11" fillId="0" borderId="0" xfId="1" applyFont="1" applyFill="1" applyBorder="1" applyAlignment="1">
      <alignment horizontal="right"/>
    </xf>
    <xf numFmtId="0" fontId="10" fillId="0" borderId="0" xfId="1" applyFill="1" applyBorder="1" applyAlignment="1">
      <alignment horizontal="left"/>
    </xf>
    <xf numFmtId="0" fontId="22" fillId="0" borderId="0" xfId="1" applyFont="1" applyFill="1"/>
    <xf numFmtId="0" fontId="10" fillId="0" borderId="20" xfId="1" applyFill="1" applyBorder="1" applyAlignment="1">
      <alignment horizontal="center"/>
    </xf>
    <xf numFmtId="0" fontId="14" fillId="0" borderId="0" xfId="1" applyFont="1" applyAlignment="1">
      <alignment horizontal="center"/>
    </xf>
    <xf numFmtId="0" fontId="10" fillId="0" borderId="0" xfId="1" applyFill="1" applyBorder="1" applyAlignment="1">
      <alignment horizontal="center" shrinkToFit="1"/>
    </xf>
    <xf numFmtId="0" fontId="10" fillId="0" borderId="0" xfId="1" applyAlignment="1">
      <alignment vertical="top" wrapText="1"/>
    </xf>
    <xf numFmtId="49" fontId="5" fillId="0" borderId="57" xfId="1" applyNumberFormat="1" applyFont="1" applyFill="1" applyBorder="1" applyAlignment="1">
      <alignment vertical="top" wrapText="1"/>
    </xf>
    <xf numFmtId="0" fontId="5" fillId="0" borderId="57" xfId="1" applyFont="1" applyFill="1" applyBorder="1" applyAlignment="1">
      <alignment horizontal="center" vertical="top" wrapText="1"/>
    </xf>
    <xf numFmtId="0" fontId="5" fillId="0" borderId="57" xfId="1" applyNumberFormat="1" applyFont="1" applyFill="1" applyBorder="1" applyAlignment="1">
      <alignment horizontal="center" vertical="top" wrapText="1"/>
    </xf>
    <xf numFmtId="0" fontId="6" fillId="0" borderId="57" xfId="1" applyFont="1" applyFill="1" applyBorder="1" applyAlignment="1">
      <alignment horizontal="center"/>
    </xf>
    <xf numFmtId="49" fontId="6" fillId="0" borderId="57" xfId="1" applyNumberFormat="1" applyFont="1" applyFill="1" applyBorder="1" applyAlignment="1">
      <alignment horizontal="left"/>
    </xf>
    <xf numFmtId="0" fontId="6" fillId="0" borderId="57" xfId="1" applyFont="1" applyFill="1" applyBorder="1"/>
    <xf numFmtId="0" fontId="10" fillId="0" borderId="57" xfId="1" applyFill="1" applyBorder="1" applyAlignment="1">
      <alignment horizontal="center"/>
    </xf>
    <xf numFmtId="0" fontId="10" fillId="0" borderId="57" xfId="1" applyNumberFormat="1" applyFill="1" applyBorder="1" applyAlignment="1">
      <alignment horizontal="right"/>
    </xf>
    <xf numFmtId="0" fontId="10" fillId="0" borderId="57" xfId="1" applyNumberFormat="1" applyFill="1" applyBorder="1"/>
    <xf numFmtId="0" fontId="8" fillId="0" borderId="57" xfId="1" applyFont="1" applyFill="1" applyBorder="1" applyAlignment="1">
      <alignment horizontal="center" vertical="top" wrapText="1"/>
    </xf>
    <xf numFmtId="49" fontId="9" fillId="0" borderId="57" xfId="1" applyNumberFormat="1" applyFont="1" applyFill="1" applyBorder="1" applyAlignment="1">
      <alignment horizontal="left" vertical="top" wrapText="1"/>
    </xf>
    <xf numFmtId="0" fontId="9" fillId="0" borderId="57" xfId="1" applyFont="1" applyFill="1" applyBorder="1" applyAlignment="1">
      <alignment vertical="top" wrapText="1"/>
    </xf>
    <xf numFmtId="49" fontId="17" fillId="0" borderId="57" xfId="1" applyNumberFormat="1" applyFont="1" applyFill="1" applyBorder="1" applyAlignment="1">
      <alignment horizontal="center" vertical="top" wrapText="1" shrinkToFit="1"/>
    </xf>
    <xf numFmtId="4" fontId="17" fillId="0" borderId="57" xfId="1" applyNumberFormat="1" applyFont="1" applyFill="1" applyBorder="1" applyAlignment="1">
      <alignment horizontal="right" vertical="top" wrapText="1"/>
    </xf>
    <xf numFmtId="4" fontId="17" fillId="0" borderId="57" xfId="1" applyNumberFormat="1" applyFont="1" applyFill="1" applyBorder="1" applyAlignment="1">
      <alignment vertical="top" wrapText="1"/>
    </xf>
    <xf numFmtId="49" fontId="9" fillId="0" borderId="57" xfId="1" applyNumberFormat="1" applyFont="1" applyFill="1" applyBorder="1" applyAlignment="1">
      <alignment horizontal="left"/>
    </xf>
    <xf numFmtId="0" fontId="9" fillId="0" borderId="57" xfId="1" applyFont="1" applyFill="1" applyBorder="1" applyAlignment="1">
      <alignment wrapText="1"/>
    </xf>
    <xf numFmtId="49" fontId="17" fillId="0" borderId="57" xfId="1" applyNumberFormat="1" applyFont="1" applyFill="1" applyBorder="1" applyAlignment="1">
      <alignment horizontal="center" shrinkToFit="1"/>
    </xf>
    <xf numFmtId="4" fontId="17" fillId="0" borderId="57" xfId="1" applyNumberFormat="1" applyFont="1" applyFill="1" applyBorder="1" applyAlignment="1">
      <alignment horizontal="right"/>
    </xf>
    <xf numFmtId="4" fontId="17" fillId="0" borderId="57" xfId="1" applyNumberFormat="1" applyFont="1" applyFill="1" applyBorder="1"/>
    <xf numFmtId="0" fontId="10" fillId="0" borderId="57" xfId="1" applyBorder="1"/>
    <xf numFmtId="49" fontId="4" fillId="0" borderId="57" xfId="1" applyNumberFormat="1" applyFont="1" applyFill="1" applyBorder="1" applyAlignment="1">
      <alignment horizontal="left"/>
    </xf>
    <xf numFmtId="0" fontId="4" fillId="0" borderId="57" xfId="1" applyFont="1" applyFill="1" applyBorder="1"/>
    <xf numFmtId="4" fontId="6" fillId="0" borderId="57" xfId="1" applyNumberFormat="1" applyFont="1" applyFill="1" applyBorder="1"/>
    <xf numFmtId="167" fontId="12" fillId="0" borderId="57" xfId="1" applyNumberFormat="1" applyFont="1" applyBorder="1"/>
    <xf numFmtId="0" fontId="21" fillId="0" borderId="57" xfId="0" applyFont="1" applyBorder="1"/>
    <xf numFmtId="0" fontId="21" fillId="0" borderId="57" xfId="2" applyFont="1" applyBorder="1"/>
    <xf numFmtId="4" fontId="21" fillId="0" borderId="57" xfId="2" applyNumberFormat="1" applyFont="1" applyBorder="1"/>
    <xf numFmtId="167" fontId="10" fillId="0" borderId="0" xfId="1" applyNumberFormat="1"/>
    <xf numFmtId="167" fontId="10" fillId="0" borderId="0" xfId="1" applyNumberFormat="1" applyBorder="1"/>
    <xf numFmtId="167" fontId="5" fillId="0" borderId="57" xfId="1" applyNumberFormat="1" applyFont="1" applyFill="1" applyBorder="1" applyAlignment="1">
      <alignment horizontal="center" vertical="top" wrapText="1"/>
    </xf>
    <xf numFmtId="167" fontId="10" fillId="0" borderId="57" xfId="1" applyNumberFormat="1" applyFill="1" applyBorder="1" applyAlignment="1">
      <alignment horizontal="right"/>
    </xf>
    <xf numFmtId="167" fontId="17" fillId="0" borderId="57" xfId="1" applyNumberFormat="1" applyFont="1" applyFill="1" applyBorder="1" applyAlignment="1">
      <alignment horizontal="right" vertical="top" wrapText="1"/>
    </xf>
    <xf numFmtId="167" fontId="10" fillId="0" borderId="57" xfId="1" applyNumberFormat="1" applyBorder="1"/>
    <xf numFmtId="49" fontId="23" fillId="0" borderId="57" xfId="1" applyNumberFormat="1" applyFont="1" applyFill="1" applyBorder="1" applyAlignment="1">
      <alignment horizontal="left"/>
    </xf>
    <xf numFmtId="0" fontId="23" fillId="0" borderId="57" xfId="1" applyFont="1" applyFill="1" applyBorder="1"/>
    <xf numFmtId="0" fontId="24" fillId="0" borderId="57" xfId="1" applyFont="1" applyFill="1" applyBorder="1" applyAlignment="1">
      <alignment horizontal="center"/>
    </xf>
    <xf numFmtId="4" fontId="24" fillId="0" borderId="57" xfId="1" applyNumberFormat="1" applyFont="1" applyFill="1" applyBorder="1" applyAlignment="1">
      <alignment horizontal="right"/>
    </xf>
    <xf numFmtId="4" fontId="25" fillId="0" borderId="57" xfId="1" applyNumberFormat="1" applyFont="1" applyFill="1" applyBorder="1"/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10" fillId="0" borderId="42" xfId="1" applyFont="1" applyBorder="1" applyAlignment="1">
      <alignment horizontal="center"/>
    </xf>
    <xf numFmtId="0" fontId="10" fillId="0" borderId="43" xfId="1" applyFont="1" applyBorder="1" applyAlignment="1">
      <alignment horizontal="center"/>
    </xf>
    <xf numFmtId="0" fontId="10" fillId="0" borderId="46" xfId="1" applyFont="1" applyBorder="1" applyAlignment="1">
      <alignment horizontal="center"/>
    </xf>
    <xf numFmtId="0" fontId="10" fillId="0" borderId="47" xfId="1" applyFont="1" applyBorder="1" applyAlignment="1">
      <alignment horizontal="center"/>
    </xf>
    <xf numFmtId="0" fontId="10" fillId="0" borderId="48" xfId="1" applyFont="1" applyBorder="1" applyAlignment="1">
      <alignment horizontal="left"/>
    </xf>
    <xf numFmtId="0" fontId="10" fillId="0" borderId="49" xfId="1" applyFont="1" applyBorder="1" applyAlignment="1">
      <alignment horizontal="left"/>
    </xf>
    <xf numFmtId="3" fontId="6" fillId="0" borderId="37" xfId="0" applyNumberFormat="1" applyFont="1" applyFill="1" applyBorder="1" applyAlignment="1">
      <alignment horizontal="right"/>
    </xf>
    <xf numFmtId="3" fontId="6" fillId="0" borderId="59" xfId="0" applyNumberFormat="1" applyFont="1" applyFill="1" applyBorder="1" applyAlignment="1">
      <alignment horizontal="right"/>
    </xf>
    <xf numFmtId="0" fontId="10" fillId="0" borderId="20" xfId="1" applyFill="1" applyBorder="1" applyAlignment="1">
      <alignment horizontal="center"/>
    </xf>
    <xf numFmtId="0" fontId="10" fillId="0" borderId="20" xfId="1" applyBorder="1" applyAlignment="1">
      <alignment horizontal="center"/>
    </xf>
    <xf numFmtId="0" fontId="14" fillId="0" borderId="0" xfId="1" applyFont="1" applyAlignment="1">
      <alignment horizontal="center"/>
    </xf>
    <xf numFmtId="0" fontId="10" fillId="0" borderId="0" xfId="1" applyFont="1" applyFill="1" applyBorder="1" applyAlignment="1">
      <alignment horizontal="center"/>
    </xf>
    <xf numFmtId="49" fontId="10" fillId="0" borderId="0" xfId="1" applyNumberFormat="1" applyFont="1" applyFill="1" applyBorder="1" applyAlignment="1">
      <alignment horizontal="center"/>
    </xf>
    <xf numFmtId="0" fontId="10" fillId="0" borderId="0" xfId="1" applyFill="1" applyBorder="1" applyAlignment="1">
      <alignment horizontal="center" shrinkToFit="1"/>
    </xf>
  </cellXfs>
  <cellStyles count="4">
    <cellStyle name="Normální" xfId="0" builtinId="0"/>
    <cellStyle name="normální 2" xfId="3"/>
    <cellStyle name="normální_POL.XLS" xfId="1"/>
    <cellStyle name="rozpoče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0" workbookViewId="0">
      <selection activeCell="C20" sqref="C2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>
      <c r="D2" t="s">
        <v>122</v>
      </c>
    </row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121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3" t="s">
        <v>103</v>
      </c>
      <c r="D7" s="194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93" t="s">
        <v>121</v>
      </c>
      <c r="D8" s="194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 t="s">
        <v>88</v>
      </c>
      <c r="C11" s="11"/>
      <c r="D11" s="11"/>
      <c r="E11" s="195"/>
      <c r="F11" s="196"/>
      <c r="G11" s="197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>
        <v>41420</v>
      </c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 t="s">
        <v>106</v>
      </c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10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10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98"/>
      <c r="C37" s="198"/>
      <c r="D37" s="198"/>
      <c r="E37" s="198"/>
      <c r="F37" s="198"/>
      <c r="G37" s="198"/>
      <c r="H37" t="s">
        <v>4</v>
      </c>
    </row>
    <row r="38" spans="1:8" ht="12.75" customHeight="1" x14ac:dyDescent="0.2">
      <c r="A38" s="68"/>
      <c r="B38" s="198"/>
      <c r="C38" s="198"/>
      <c r="D38" s="198"/>
      <c r="E38" s="198"/>
      <c r="F38" s="198"/>
      <c r="G38" s="198"/>
      <c r="H38" t="s">
        <v>4</v>
      </c>
    </row>
    <row r="39" spans="1:8" x14ac:dyDescent="0.2">
      <c r="A39" s="68"/>
      <c r="B39" s="198"/>
      <c r="C39" s="198"/>
      <c r="D39" s="198"/>
      <c r="E39" s="198"/>
      <c r="F39" s="198"/>
      <c r="G39" s="198"/>
      <c r="H39" t="s">
        <v>4</v>
      </c>
    </row>
    <row r="40" spans="1:8" x14ac:dyDescent="0.2">
      <c r="A40" s="68"/>
      <c r="B40" s="198"/>
      <c r="C40" s="198"/>
      <c r="D40" s="198"/>
      <c r="E40" s="198"/>
      <c r="F40" s="198"/>
      <c r="G40" s="198"/>
      <c r="H40" t="s">
        <v>4</v>
      </c>
    </row>
    <row r="41" spans="1:8" x14ac:dyDescent="0.2">
      <c r="A41" s="68"/>
      <c r="B41" s="198"/>
      <c r="C41" s="198"/>
      <c r="D41" s="198"/>
      <c r="E41" s="198"/>
      <c r="F41" s="198"/>
      <c r="G41" s="198"/>
      <c r="H41" t="s">
        <v>4</v>
      </c>
    </row>
    <row r="42" spans="1:8" x14ac:dyDescent="0.2">
      <c r="A42" s="68"/>
      <c r="B42" s="198"/>
      <c r="C42" s="198"/>
      <c r="D42" s="198"/>
      <c r="E42" s="198"/>
      <c r="F42" s="198"/>
      <c r="G42" s="198"/>
      <c r="H42" t="s">
        <v>4</v>
      </c>
    </row>
    <row r="43" spans="1:8" x14ac:dyDescent="0.2">
      <c r="A43" s="68"/>
      <c r="B43" s="198"/>
      <c r="C43" s="198"/>
      <c r="D43" s="198"/>
      <c r="E43" s="198"/>
      <c r="F43" s="198"/>
      <c r="G43" s="198"/>
      <c r="H43" t="s">
        <v>4</v>
      </c>
    </row>
    <row r="44" spans="1:8" x14ac:dyDescent="0.2">
      <c r="A44" s="68"/>
      <c r="B44" s="198"/>
      <c r="C44" s="198"/>
      <c r="D44" s="198"/>
      <c r="E44" s="198"/>
      <c r="F44" s="198"/>
      <c r="G44" s="198"/>
      <c r="H44" t="s">
        <v>4</v>
      </c>
    </row>
    <row r="45" spans="1:8" ht="3" customHeight="1" x14ac:dyDescent="0.2">
      <c r="A45" s="68"/>
      <c r="B45" s="198"/>
      <c r="C45" s="198"/>
      <c r="D45" s="198"/>
      <c r="E45" s="198"/>
      <c r="F45" s="198"/>
      <c r="G45" s="198"/>
      <c r="H45" t="s">
        <v>4</v>
      </c>
    </row>
    <row r="46" spans="1:8" x14ac:dyDescent="0.2">
      <c r="B46" s="192"/>
      <c r="C46" s="192"/>
      <c r="D46" s="192"/>
      <c r="E46" s="192"/>
      <c r="F46" s="192"/>
      <c r="G46" s="192"/>
    </row>
    <row r="47" spans="1:8" x14ac:dyDescent="0.2">
      <c r="B47" s="192"/>
      <c r="C47" s="192"/>
      <c r="D47" s="192"/>
      <c r="E47" s="192"/>
      <c r="F47" s="192"/>
      <c r="G47" s="192"/>
    </row>
    <row r="48" spans="1:8" x14ac:dyDescent="0.2">
      <c r="B48" s="192"/>
      <c r="C48" s="192"/>
      <c r="D48" s="192"/>
      <c r="E48" s="192"/>
      <c r="F48" s="192"/>
      <c r="G48" s="192"/>
    </row>
    <row r="49" spans="2:7" x14ac:dyDescent="0.2">
      <c r="B49" s="192"/>
      <c r="C49" s="192"/>
      <c r="D49" s="192"/>
      <c r="E49" s="192"/>
      <c r="F49" s="192"/>
      <c r="G49" s="192"/>
    </row>
    <row r="50" spans="2:7" x14ac:dyDescent="0.2">
      <c r="B50" s="192"/>
      <c r="C50" s="192"/>
      <c r="D50" s="192"/>
      <c r="E50" s="192"/>
      <c r="F50" s="192"/>
      <c r="G50" s="192"/>
    </row>
    <row r="51" spans="2:7" x14ac:dyDescent="0.2">
      <c r="B51" s="192"/>
      <c r="C51" s="192"/>
      <c r="D51" s="192"/>
      <c r="E51" s="192"/>
      <c r="F51" s="192"/>
      <c r="G51" s="192"/>
    </row>
    <row r="52" spans="2:7" x14ac:dyDescent="0.2">
      <c r="B52" s="192"/>
      <c r="C52" s="192"/>
      <c r="D52" s="192"/>
      <c r="E52" s="192"/>
      <c r="F52" s="192"/>
      <c r="G52" s="192"/>
    </row>
    <row r="53" spans="2:7" x14ac:dyDescent="0.2">
      <c r="B53" s="192"/>
      <c r="C53" s="192"/>
      <c r="D53" s="192"/>
      <c r="E53" s="192"/>
      <c r="F53" s="192"/>
      <c r="G53" s="192"/>
    </row>
    <row r="54" spans="2:7" x14ac:dyDescent="0.2">
      <c r="B54" s="192"/>
      <c r="C54" s="192"/>
      <c r="D54" s="192"/>
      <c r="E54" s="192"/>
      <c r="F54" s="192"/>
      <c r="G54" s="192"/>
    </row>
    <row r="55" spans="2:7" x14ac:dyDescent="0.2">
      <c r="B55" s="192"/>
      <c r="C55" s="192"/>
      <c r="D55" s="192"/>
      <c r="E55" s="192"/>
      <c r="F55" s="192"/>
      <c r="G55" s="192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G7" sqref="G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9" t="s">
        <v>5</v>
      </c>
      <c r="B1" s="200"/>
      <c r="C1" s="69" t="str">
        <f>CONCATENATE(cislostavby," ",nazevstavby)</f>
        <v xml:space="preserve"> MU ESF Lipová 1</v>
      </c>
      <c r="D1" s="70"/>
      <c r="E1" s="71"/>
      <c r="F1" s="70"/>
      <c r="G1" s="72"/>
      <c r="H1" s="73"/>
      <c r="I1" s="74"/>
    </row>
    <row r="2" spans="1:57" ht="13.5" thickBot="1" x14ac:dyDescent="0.25">
      <c r="A2" s="201" t="s">
        <v>1</v>
      </c>
      <c r="B2" s="202"/>
      <c r="C2" s="75" t="str">
        <f>CONCATENATE(cisloobjektu," ",nazevobjektu)</f>
        <v xml:space="preserve"> ESF - úpravy učeben P10, P11</v>
      </c>
      <c r="D2" s="76"/>
      <c r="E2" s="77"/>
      <c r="F2" s="76"/>
      <c r="G2" s="203"/>
      <c r="H2" s="203"/>
      <c r="I2" s="204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40" t="str">
        <f>Položky!B7</f>
        <v>M21</v>
      </c>
      <c r="B7" s="86" t="str">
        <f>Položky!C7</f>
        <v>Elektromontáže</v>
      </c>
      <c r="C7" s="87"/>
      <c r="D7" s="88"/>
      <c r="E7" s="141">
        <v>0</v>
      </c>
      <c r="F7" s="142">
        <v>0</v>
      </c>
      <c r="G7" s="142">
        <f>Položky!J33</f>
        <v>0</v>
      </c>
      <c r="H7" s="142">
        <f>Položky!G33</f>
        <v>0</v>
      </c>
      <c r="I7" s="143">
        <v>0</v>
      </c>
    </row>
    <row r="8" spans="1:57" s="11" customFormat="1" x14ac:dyDescent="0.2">
      <c r="A8" s="140"/>
      <c r="B8" s="86" t="s">
        <v>48</v>
      </c>
      <c r="C8" s="87"/>
      <c r="D8" s="88"/>
      <c r="E8" s="141"/>
      <c r="F8" s="142"/>
      <c r="G8" s="142">
        <f>Dodávky!Dodavka</f>
        <v>0</v>
      </c>
      <c r="H8" s="142"/>
      <c r="I8" s="143"/>
    </row>
    <row r="9" spans="1:57" s="11" customFormat="1" x14ac:dyDescent="0.2">
      <c r="A9" s="140"/>
      <c r="B9" s="86" t="s">
        <v>173</v>
      </c>
      <c r="C9" s="87"/>
      <c r="D9" s="88"/>
      <c r="E9" s="141"/>
      <c r="F9" s="142"/>
      <c r="G9" s="142"/>
      <c r="H9" s="142"/>
      <c r="I9" s="143">
        <v>0</v>
      </c>
    </row>
    <row r="10" spans="1:57" s="11" customFormat="1" x14ac:dyDescent="0.2">
      <c r="A10" s="140"/>
      <c r="B10" s="86" t="s">
        <v>174</v>
      </c>
      <c r="C10" s="87"/>
      <c r="D10" s="88"/>
      <c r="E10" s="141"/>
      <c r="F10" s="142"/>
      <c r="G10" s="142"/>
      <c r="H10" s="142"/>
      <c r="I10" s="143">
        <v>0</v>
      </c>
    </row>
    <row r="11" spans="1:57" s="11" customFormat="1" ht="13.5" thickBot="1" x14ac:dyDescent="0.25">
      <c r="A11" s="140"/>
      <c r="B11" s="86" t="s">
        <v>175</v>
      </c>
      <c r="C11" s="87"/>
      <c r="D11" s="88"/>
      <c r="E11" s="141"/>
      <c r="F11" s="142"/>
      <c r="G11" s="142"/>
      <c r="H11" s="142"/>
      <c r="I11" s="143">
        <v>0</v>
      </c>
    </row>
    <row r="12" spans="1:57" s="94" customFormat="1" ht="13.5" thickBot="1" x14ac:dyDescent="0.25">
      <c r="A12" s="89"/>
      <c r="B12" s="81" t="s">
        <v>50</v>
      </c>
      <c r="C12" s="81"/>
      <c r="D12" s="90"/>
      <c r="E12" s="91">
        <f>Položky!G41</f>
        <v>0</v>
      </c>
      <c r="F12" s="92">
        <f>SUM(F7:F7)</f>
        <v>0</v>
      </c>
      <c r="G12" s="92">
        <f>SUM(G7:G11)</f>
        <v>0</v>
      </c>
      <c r="H12" s="92">
        <f>SUM(H7:H7)</f>
        <v>0</v>
      </c>
      <c r="I12" s="93">
        <f>SUM(I9:I11)</f>
        <v>0</v>
      </c>
    </row>
    <row r="13" spans="1:57" x14ac:dyDescent="0.2">
      <c r="A13" s="87"/>
      <c r="B13" s="87"/>
      <c r="C13" s="87"/>
      <c r="D13" s="87"/>
      <c r="E13" s="87"/>
      <c r="F13" s="87"/>
      <c r="G13" s="87"/>
      <c r="H13" s="87"/>
      <c r="I13" s="87"/>
    </row>
    <row r="14" spans="1:57" ht="19.5" customHeight="1" x14ac:dyDescent="0.25">
      <c r="A14" s="95" t="s">
        <v>51</v>
      </c>
      <c r="B14" s="95"/>
      <c r="C14" s="95"/>
      <c r="D14" s="95"/>
      <c r="E14" s="95"/>
      <c r="F14" s="95"/>
      <c r="G14" s="96"/>
      <c r="H14" s="95"/>
      <c r="I14" s="95"/>
      <c r="BA14" s="30"/>
      <c r="BB14" s="30"/>
      <c r="BC14" s="30"/>
      <c r="BD14" s="30"/>
      <c r="BE14" s="30"/>
    </row>
    <row r="15" spans="1:57" ht="13.5" thickBot="1" x14ac:dyDescent="0.25">
      <c r="A15" s="97"/>
      <c r="B15" s="97"/>
      <c r="C15" s="97"/>
      <c r="D15" s="97"/>
      <c r="E15" s="97"/>
      <c r="F15" s="97"/>
      <c r="G15" s="97"/>
      <c r="H15" s="97"/>
      <c r="I15" s="97"/>
    </row>
    <row r="16" spans="1:57" x14ac:dyDescent="0.2">
      <c r="A16" s="98" t="s">
        <v>52</v>
      </c>
      <c r="B16" s="99"/>
      <c r="C16" s="99"/>
      <c r="D16" s="100"/>
      <c r="E16" s="101" t="s">
        <v>53</v>
      </c>
      <c r="F16" s="102" t="s">
        <v>54</v>
      </c>
      <c r="G16" s="103" t="s">
        <v>55</v>
      </c>
      <c r="H16" s="104"/>
      <c r="I16" s="105" t="s">
        <v>53</v>
      </c>
    </row>
    <row r="17" spans="1:53" x14ac:dyDescent="0.2">
      <c r="A17" s="106" t="s">
        <v>100</v>
      </c>
      <c r="B17" s="107"/>
      <c r="C17" s="107"/>
      <c r="D17" s="108"/>
      <c r="E17" s="109"/>
      <c r="F17" s="110"/>
      <c r="G17" s="111">
        <f>Dodavka</f>
        <v>0</v>
      </c>
      <c r="H17" s="112"/>
      <c r="I17" s="113">
        <f>E17+F17*G17/100</f>
        <v>0</v>
      </c>
      <c r="BA17">
        <v>8</v>
      </c>
    </row>
    <row r="18" spans="1:53" x14ac:dyDescent="0.2">
      <c r="A18" s="106" t="s">
        <v>101</v>
      </c>
      <c r="B18" s="107"/>
      <c r="C18" s="107"/>
      <c r="D18" s="108"/>
      <c r="E18" s="109"/>
      <c r="F18" s="110"/>
      <c r="G18" s="111">
        <f>Dodavka</f>
        <v>0</v>
      </c>
      <c r="H18" s="112"/>
      <c r="I18" s="113">
        <f>E18+F18*G18/100</f>
        <v>0</v>
      </c>
      <c r="BA18">
        <v>8</v>
      </c>
    </row>
    <row r="19" spans="1:53" x14ac:dyDescent="0.2">
      <c r="A19" s="106" t="s">
        <v>102</v>
      </c>
      <c r="B19" s="107"/>
      <c r="C19" s="107"/>
      <c r="D19" s="108"/>
      <c r="E19" s="109"/>
      <c r="F19" s="110"/>
      <c r="G19" s="111">
        <f>Dodavka+Mont</f>
        <v>0</v>
      </c>
      <c r="H19" s="112"/>
      <c r="I19" s="113">
        <f>E19+F19*G19/100</f>
        <v>0</v>
      </c>
      <c r="BA19">
        <v>8</v>
      </c>
    </row>
    <row r="20" spans="1:53" ht="13.5" thickBot="1" x14ac:dyDescent="0.25">
      <c r="A20" s="114"/>
      <c r="B20" s="115" t="s">
        <v>56</v>
      </c>
      <c r="C20" s="116"/>
      <c r="D20" s="117"/>
      <c r="E20" s="118"/>
      <c r="F20" s="119"/>
      <c r="G20" s="119"/>
      <c r="H20" s="205">
        <f>SUM(I17:I19)</f>
        <v>0</v>
      </c>
      <c r="I20" s="206"/>
    </row>
    <row r="21" spans="1:53" x14ac:dyDescent="0.2">
      <c r="A21" s="97"/>
      <c r="B21" s="97"/>
      <c r="C21" s="97"/>
      <c r="D21" s="97"/>
      <c r="E21" s="97"/>
      <c r="F21" s="97"/>
      <c r="G21" s="97"/>
      <c r="H21" s="97"/>
      <c r="I21" s="97"/>
    </row>
    <row r="22" spans="1:53" x14ac:dyDescent="0.2">
      <c r="B22" s="94"/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X103"/>
  <sheetViews>
    <sheetView showGridLines="0" showZeros="0" tabSelected="1" zoomScaleNormal="100" workbookViewId="0">
      <selection activeCell="I8" sqref="I8"/>
    </sheetView>
  </sheetViews>
  <sheetFormatPr defaultColWidth="9.140625"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34" customWidth="1"/>
    <col min="6" max="6" width="9.85546875" style="123" customWidth="1"/>
    <col min="7" max="8" width="13.85546875" style="123" customWidth="1"/>
    <col min="9" max="9" width="9.140625" style="181"/>
    <col min="10" max="10" width="17.28515625" style="123" customWidth="1"/>
    <col min="11" max="16384" width="9.140625" style="123"/>
  </cols>
  <sheetData>
    <row r="1" spans="1:102" ht="15.75" x14ac:dyDescent="0.25">
      <c r="A1" s="209" t="s">
        <v>57</v>
      </c>
      <c r="B1" s="209"/>
      <c r="C1" s="209"/>
      <c r="D1" s="209"/>
      <c r="E1" s="209"/>
      <c r="F1" s="209"/>
      <c r="G1" s="209"/>
      <c r="H1" s="150"/>
    </row>
    <row r="2" spans="1:102" x14ac:dyDescent="0.2">
      <c r="A2" s="124"/>
      <c r="B2" s="125"/>
      <c r="C2" s="126"/>
      <c r="D2" s="126"/>
      <c r="E2" s="127"/>
      <c r="F2" s="126"/>
      <c r="G2" s="126"/>
      <c r="H2" s="126"/>
    </row>
    <row r="3" spans="1:102" x14ac:dyDescent="0.2">
      <c r="A3" s="210" t="s">
        <v>5</v>
      </c>
      <c r="B3" s="210"/>
      <c r="C3" s="144" t="str">
        <f>CONCATENATE(cislostavby," ",nazevstavby)</f>
        <v xml:space="preserve"> MU ESF Lipová 1</v>
      </c>
      <c r="D3" s="145"/>
      <c r="E3" s="146"/>
      <c r="F3" s="147">
        <f>Rekapitulace!H1</f>
        <v>0</v>
      </c>
      <c r="G3" s="145"/>
      <c r="H3" s="145"/>
      <c r="I3" s="182"/>
      <c r="J3" s="132"/>
    </row>
    <row r="4" spans="1:102" x14ac:dyDescent="0.2">
      <c r="A4" s="211" t="s">
        <v>1</v>
      </c>
      <c r="B4" s="210"/>
      <c r="C4" s="144" t="str">
        <f>CONCATENATE(cisloobjektu," ",nazevobjektu)</f>
        <v xml:space="preserve"> ESF - úpravy učeben P10, P11</v>
      </c>
      <c r="D4" s="145"/>
      <c r="E4" s="212"/>
      <c r="F4" s="212"/>
      <c r="G4" s="212"/>
      <c r="H4" s="151"/>
      <c r="I4" s="182"/>
      <c r="J4" s="132"/>
    </row>
    <row r="5" spans="1:102" x14ac:dyDescent="0.2">
      <c r="A5" s="128"/>
      <c r="B5" s="129" t="s">
        <v>104</v>
      </c>
      <c r="C5" s="148" t="s">
        <v>105</v>
      </c>
      <c r="D5" s="124"/>
      <c r="E5" s="130"/>
      <c r="F5" s="207" t="s">
        <v>89</v>
      </c>
      <c r="G5" s="207"/>
      <c r="H5" s="149"/>
      <c r="I5" s="208" t="s">
        <v>48</v>
      </c>
      <c r="J5" s="208"/>
    </row>
    <row r="6" spans="1:102" s="152" customFormat="1" ht="24" x14ac:dyDescent="0.2">
      <c r="A6" s="153" t="s">
        <v>58</v>
      </c>
      <c r="B6" s="154" t="s">
        <v>109</v>
      </c>
      <c r="C6" s="154" t="s">
        <v>59</v>
      </c>
      <c r="D6" s="154" t="s">
        <v>60</v>
      </c>
      <c r="E6" s="155" t="s">
        <v>61</v>
      </c>
      <c r="F6" s="154" t="s">
        <v>62</v>
      </c>
      <c r="G6" s="154" t="s">
        <v>63</v>
      </c>
      <c r="H6" s="154" t="s">
        <v>107</v>
      </c>
      <c r="I6" s="183" t="s">
        <v>62</v>
      </c>
      <c r="J6" s="154" t="s">
        <v>63</v>
      </c>
    </row>
    <row r="7" spans="1:102" x14ac:dyDescent="0.2">
      <c r="A7" s="156" t="s">
        <v>64</v>
      </c>
      <c r="B7" s="157" t="s">
        <v>67</v>
      </c>
      <c r="C7" s="158" t="s">
        <v>68</v>
      </c>
      <c r="D7" s="159"/>
      <c r="E7" s="160"/>
      <c r="F7" s="160"/>
      <c r="G7" s="161"/>
      <c r="H7" s="161"/>
      <c r="I7" s="184"/>
      <c r="J7" s="161"/>
    </row>
    <row r="8" spans="1:102" s="152" customFormat="1" ht="22.5" x14ac:dyDescent="0.2">
      <c r="A8" s="162" t="s">
        <v>117</v>
      </c>
      <c r="B8" s="163" t="s">
        <v>69</v>
      </c>
      <c r="C8" s="164" t="s">
        <v>125</v>
      </c>
      <c r="D8" s="165" t="s">
        <v>70</v>
      </c>
      <c r="E8" s="166">
        <v>85</v>
      </c>
      <c r="F8" s="166"/>
      <c r="G8" s="167">
        <f t="shared" ref="G8:G9" si="0">E8*F8</f>
        <v>0</v>
      </c>
      <c r="H8" s="167" t="s">
        <v>108</v>
      </c>
      <c r="I8" s="185"/>
      <c r="J8" s="167">
        <f>E8*I8</f>
        <v>0</v>
      </c>
      <c r="Y8" s="152">
        <v>12</v>
      </c>
      <c r="Z8" s="152">
        <v>0</v>
      </c>
      <c r="AA8" s="152">
        <v>1</v>
      </c>
      <c r="AX8" s="152">
        <v>4</v>
      </c>
      <c r="AY8" s="152">
        <f t="shared" ref="AY8:AY20" si="1">IF(AX8=1,G8,0)</f>
        <v>0</v>
      </c>
      <c r="AZ8" s="152">
        <f t="shared" ref="AZ8:AZ20" si="2">IF(AX8=2,G8,0)</f>
        <v>0</v>
      </c>
      <c r="BA8" s="152">
        <f t="shared" ref="BA8:BA20" si="3">IF(AX8=3,G8,0)</f>
        <v>0</v>
      </c>
      <c r="BB8" s="152">
        <f t="shared" ref="BB8:BB20" si="4">IF(AX8=4,G8,0)</f>
        <v>0</v>
      </c>
      <c r="BC8" s="152">
        <f t="shared" ref="BC8:BC20" si="5">IF(AX8=5,G8,0)</f>
        <v>0</v>
      </c>
      <c r="CX8" s="152">
        <v>0</v>
      </c>
    </row>
    <row r="9" spans="1:102" s="152" customFormat="1" ht="22.5" x14ac:dyDescent="0.2">
      <c r="A9" s="162" t="s">
        <v>140</v>
      </c>
      <c r="B9" s="163" t="s">
        <v>69</v>
      </c>
      <c r="C9" s="164" t="s">
        <v>127</v>
      </c>
      <c r="D9" s="165" t="s">
        <v>70</v>
      </c>
      <c r="E9" s="166">
        <v>102</v>
      </c>
      <c r="F9" s="166"/>
      <c r="G9" s="167">
        <f t="shared" si="0"/>
        <v>0</v>
      </c>
      <c r="H9" s="167" t="s">
        <v>108</v>
      </c>
      <c r="I9" s="185"/>
      <c r="J9" s="167">
        <f>E9*I9</f>
        <v>0</v>
      </c>
      <c r="Y9" s="152">
        <v>12</v>
      </c>
      <c r="Z9" s="152">
        <v>0</v>
      </c>
      <c r="AA9" s="152">
        <v>1</v>
      </c>
      <c r="AX9" s="152">
        <v>4</v>
      </c>
      <c r="AY9" s="152">
        <f t="shared" si="1"/>
        <v>0</v>
      </c>
      <c r="AZ9" s="152">
        <f t="shared" si="2"/>
        <v>0</v>
      </c>
      <c r="BA9" s="152">
        <f t="shared" si="3"/>
        <v>0</v>
      </c>
      <c r="BB9" s="152">
        <f t="shared" si="4"/>
        <v>0</v>
      </c>
      <c r="BC9" s="152">
        <f t="shared" si="5"/>
        <v>0</v>
      </c>
      <c r="CX9" s="152">
        <v>0</v>
      </c>
    </row>
    <row r="10" spans="1:102" s="152" customFormat="1" ht="22.5" x14ac:dyDescent="0.2">
      <c r="A10" s="162" t="s">
        <v>141</v>
      </c>
      <c r="B10" s="163" t="s">
        <v>71</v>
      </c>
      <c r="C10" s="164" t="s">
        <v>126</v>
      </c>
      <c r="D10" s="165" t="s">
        <v>70</v>
      </c>
      <c r="E10" s="166">
        <v>25</v>
      </c>
      <c r="F10" s="166"/>
      <c r="G10" s="167">
        <f t="shared" ref="G10:G16" si="6">E10*F10</f>
        <v>0</v>
      </c>
      <c r="H10" s="167" t="s">
        <v>108</v>
      </c>
      <c r="I10" s="185"/>
      <c r="J10" s="167">
        <f t="shared" ref="J10:J16" si="7">E10*I10</f>
        <v>0</v>
      </c>
      <c r="Y10" s="152">
        <v>12</v>
      </c>
      <c r="Z10" s="152">
        <v>0</v>
      </c>
      <c r="AA10" s="152">
        <v>2</v>
      </c>
      <c r="AX10" s="152">
        <v>4</v>
      </c>
      <c r="AY10" s="152">
        <f t="shared" si="1"/>
        <v>0</v>
      </c>
      <c r="AZ10" s="152">
        <f t="shared" si="2"/>
        <v>0</v>
      </c>
      <c r="BA10" s="152">
        <f t="shared" si="3"/>
        <v>0</v>
      </c>
      <c r="BB10" s="152">
        <f t="shared" si="4"/>
        <v>0</v>
      </c>
      <c r="BC10" s="152">
        <f t="shared" si="5"/>
        <v>0</v>
      </c>
      <c r="CX10" s="152">
        <v>0</v>
      </c>
    </row>
    <row r="11" spans="1:102" x14ac:dyDescent="0.2">
      <c r="A11" s="162" t="s">
        <v>142</v>
      </c>
      <c r="B11" s="168" t="s">
        <v>72</v>
      </c>
      <c r="C11" s="169" t="s">
        <v>73</v>
      </c>
      <c r="D11" s="170" t="s">
        <v>74</v>
      </c>
      <c r="E11" s="171">
        <v>20</v>
      </c>
      <c r="F11" s="166"/>
      <c r="G11" s="172">
        <f t="shared" si="6"/>
        <v>0</v>
      </c>
      <c r="H11" s="167" t="s">
        <v>108</v>
      </c>
      <c r="I11" s="185"/>
      <c r="J11" s="172">
        <f t="shared" si="7"/>
        <v>0</v>
      </c>
      <c r="Y11" s="123">
        <v>12</v>
      </c>
      <c r="Z11" s="123">
        <v>0</v>
      </c>
      <c r="AA11" s="123">
        <v>3</v>
      </c>
      <c r="AX11" s="123">
        <v>4</v>
      </c>
      <c r="AY11" s="123">
        <f t="shared" si="1"/>
        <v>0</v>
      </c>
      <c r="AZ11" s="123">
        <f t="shared" si="2"/>
        <v>0</v>
      </c>
      <c r="BA11" s="123">
        <f t="shared" si="3"/>
        <v>0</v>
      </c>
      <c r="BB11" s="123">
        <f t="shared" si="4"/>
        <v>0</v>
      </c>
      <c r="BC11" s="123">
        <f t="shared" si="5"/>
        <v>0</v>
      </c>
      <c r="CX11" s="123">
        <v>0</v>
      </c>
    </row>
    <row r="12" spans="1:102" x14ac:dyDescent="0.2">
      <c r="A12" s="162" t="s">
        <v>143</v>
      </c>
      <c r="B12" s="168" t="s">
        <v>72</v>
      </c>
      <c r="C12" s="169" t="s">
        <v>136</v>
      </c>
      <c r="D12" s="170" t="s">
        <v>74</v>
      </c>
      <c r="E12" s="171">
        <v>90</v>
      </c>
      <c r="F12" s="166"/>
      <c r="G12" s="172">
        <f t="shared" ref="G12" si="8">E12*F12</f>
        <v>0</v>
      </c>
      <c r="H12" s="167" t="s">
        <v>108</v>
      </c>
      <c r="I12" s="185"/>
      <c r="J12" s="172">
        <f t="shared" ref="J12" si="9">E12*I12</f>
        <v>0</v>
      </c>
      <c r="Y12" s="123">
        <v>12</v>
      </c>
      <c r="Z12" s="123">
        <v>0</v>
      </c>
      <c r="AA12" s="123">
        <v>3</v>
      </c>
      <c r="AX12" s="123">
        <v>4</v>
      </c>
      <c r="AY12" s="123">
        <f t="shared" ref="AY12" si="10">IF(AX12=1,G12,0)</f>
        <v>0</v>
      </c>
      <c r="AZ12" s="123">
        <f t="shared" ref="AZ12" si="11">IF(AX12=2,G12,0)</f>
        <v>0</v>
      </c>
      <c r="BA12" s="123">
        <f t="shared" ref="BA12" si="12">IF(AX12=3,G12,0)</f>
        <v>0</v>
      </c>
      <c r="BB12" s="123">
        <f t="shared" ref="BB12" si="13">IF(AX12=4,G12,0)</f>
        <v>0</v>
      </c>
      <c r="BC12" s="123">
        <f t="shared" ref="BC12" si="14">IF(AX12=5,G12,0)</f>
        <v>0</v>
      </c>
      <c r="CX12" s="123">
        <v>0</v>
      </c>
    </row>
    <row r="13" spans="1:102" x14ac:dyDescent="0.2">
      <c r="A13" s="162" t="s">
        <v>144</v>
      </c>
      <c r="B13" s="168" t="s">
        <v>75</v>
      </c>
      <c r="C13" s="169" t="s">
        <v>76</v>
      </c>
      <c r="D13" s="170" t="s">
        <v>74</v>
      </c>
      <c r="E13" s="171">
        <v>45</v>
      </c>
      <c r="F13" s="166"/>
      <c r="G13" s="172">
        <f t="shared" si="6"/>
        <v>0</v>
      </c>
      <c r="H13" s="167" t="s">
        <v>108</v>
      </c>
      <c r="I13" s="185"/>
      <c r="J13" s="172">
        <f t="shared" si="7"/>
        <v>0</v>
      </c>
      <c r="Y13" s="123">
        <v>12</v>
      </c>
      <c r="Z13" s="123">
        <v>0</v>
      </c>
      <c r="AA13" s="123">
        <v>6</v>
      </c>
      <c r="AX13" s="123">
        <v>4</v>
      </c>
      <c r="AY13" s="123">
        <f t="shared" si="1"/>
        <v>0</v>
      </c>
      <c r="AZ13" s="123">
        <f t="shared" si="2"/>
        <v>0</v>
      </c>
      <c r="BA13" s="123">
        <f t="shared" si="3"/>
        <v>0</v>
      </c>
      <c r="BB13" s="123">
        <f t="shared" si="4"/>
        <v>0</v>
      </c>
      <c r="BC13" s="123">
        <f t="shared" si="5"/>
        <v>0</v>
      </c>
      <c r="CX13" s="123">
        <v>0</v>
      </c>
    </row>
    <row r="14" spans="1:102" x14ac:dyDescent="0.2">
      <c r="A14" s="162" t="s">
        <v>145</v>
      </c>
      <c r="B14" s="168" t="s">
        <v>77</v>
      </c>
      <c r="C14" s="169" t="s">
        <v>78</v>
      </c>
      <c r="D14" s="170" t="s">
        <v>74</v>
      </c>
      <c r="E14" s="171">
        <v>35</v>
      </c>
      <c r="F14" s="166"/>
      <c r="G14" s="172">
        <f t="shared" si="6"/>
        <v>0</v>
      </c>
      <c r="H14" s="167" t="s">
        <v>108</v>
      </c>
      <c r="I14" s="185"/>
      <c r="J14" s="172">
        <f t="shared" si="7"/>
        <v>0</v>
      </c>
      <c r="Y14" s="123">
        <v>12</v>
      </c>
      <c r="Z14" s="123">
        <v>0</v>
      </c>
      <c r="AA14" s="123">
        <v>7</v>
      </c>
      <c r="AX14" s="123">
        <v>4</v>
      </c>
      <c r="AY14" s="123">
        <f t="shared" si="1"/>
        <v>0</v>
      </c>
      <c r="AZ14" s="123">
        <f t="shared" si="2"/>
        <v>0</v>
      </c>
      <c r="BA14" s="123">
        <f t="shared" si="3"/>
        <v>0</v>
      </c>
      <c r="BB14" s="123">
        <f t="shared" si="4"/>
        <v>0</v>
      </c>
      <c r="BC14" s="123">
        <f t="shared" si="5"/>
        <v>0</v>
      </c>
      <c r="CX14" s="123">
        <v>0</v>
      </c>
    </row>
    <row r="15" spans="1:102" x14ac:dyDescent="0.2">
      <c r="A15" s="162" t="s">
        <v>146</v>
      </c>
      <c r="B15" s="168" t="s">
        <v>80</v>
      </c>
      <c r="C15" s="169" t="s">
        <v>81</v>
      </c>
      <c r="D15" s="170" t="s">
        <v>74</v>
      </c>
      <c r="E15" s="171">
        <v>85</v>
      </c>
      <c r="F15" s="166"/>
      <c r="G15" s="172">
        <f t="shared" si="6"/>
        <v>0</v>
      </c>
      <c r="H15" s="167"/>
      <c r="I15" s="185"/>
      <c r="J15" s="172">
        <f t="shared" si="7"/>
        <v>0</v>
      </c>
      <c r="Y15" s="123">
        <v>12</v>
      </c>
      <c r="Z15" s="123">
        <v>0</v>
      </c>
      <c r="AA15" s="123">
        <v>23</v>
      </c>
      <c r="AX15" s="123">
        <v>4</v>
      </c>
      <c r="AY15" s="123">
        <f t="shared" si="1"/>
        <v>0</v>
      </c>
      <c r="AZ15" s="123">
        <f t="shared" si="2"/>
        <v>0</v>
      </c>
      <c r="BA15" s="123">
        <f t="shared" si="3"/>
        <v>0</v>
      </c>
      <c r="BB15" s="123">
        <f t="shared" si="4"/>
        <v>0</v>
      </c>
      <c r="BC15" s="123">
        <f t="shared" si="5"/>
        <v>0</v>
      </c>
      <c r="CX15" s="123">
        <v>0</v>
      </c>
    </row>
    <row r="16" spans="1:102" x14ac:dyDescent="0.2">
      <c r="A16" s="162" t="s">
        <v>147</v>
      </c>
      <c r="B16" s="168" t="s">
        <v>82</v>
      </c>
      <c r="C16" s="169" t="s">
        <v>83</v>
      </c>
      <c r="D16" s="170" t="s">
        <v>74</v>
      </c>
      <c r="E16" s="171">
        <v>8</v>
      </c>
      <c r="F16" s="166"/>
      <c r="G16" s="172">
        <f t="shared" si="6"/>
        <v>0</v>
      </c>
      <c r="H16" s="167"/>
      <c r="I16" s="185"/>
      <c r="J16" s="172">
        <f t="shared" si="7"/>
        <v>0</v>
      </c>
      <c r="Y16" s="123">
        <v>12</v>
      </c>
      <c r="Z16" s="123">
        <v>0</v>
      </c>
      <c r="AA16" s="123">
        <v>24</v>
      </c>
      <c r="AX16" s="123">
        <v>4</v>
      </c>
      <c r="AY16" s="123">
        <f t="shared" si="1"/>
        <v>0</v>
      </c>
      <c r="AZ16" s="123">
        <f t="shared" si="2"/>
        <v>0</v>
      </c>
      <c r="BA16" s="123">
        <f t="shared" si="3"/>
        <v>0</v>
      </c>
      <c r="BB16" s="123">
        <f t="shared" si="4"/>
        <v>0</v>
      </c>
      <c r="BC16" s="123">
        <f t="shared" si="5"/>
        <v>0</v>
      </c>
      <c r="CX16" s="123">
        <v>0</v>
      </c>
    </row>
    <row r="17" spans="1:102" x14ac:dyDescent="0.2">
      <c r="A17" s="162" t="s">
        <v>148</v>
      </c>
      <c r="B17" s="168" t="s">
        <v>110</v>
      </c>
      <c r="C17" s="169" t="s">
        <v>129</v>
      </c>
      <c r="D17" s="170" t="s">
        <v>74</v>
      </c>
      <c r="E17" s="171">
        <v>78</v>
      </c>
      <c r="F17" s="166"/>
      <c r="G17" s="172">
        <f t="shared" ref="G17" si="15">E17*F17</f>
        <v>0</v>
      </c>
      <c r="H17" s="167" t="s">
        <v>108</v>
      </c>
      <c r="I17" s="185"/>
      <c r="J17" s="172">
        <f t="shared" ref="J17:J31" si="16">E17*I17</f>
        <v>0</v>
      </c>
      <c r="Y17" s="123">
        <v>12</v>
      </c>
      <c r="Z17" s="123">
        <v>0</v>
      </c>
      <c r="AA17" s="123">
        <v>35</v>
      </c>
      <c r="AX17" s="123">
        <v>4</v>
      </c>
      <c r="AY17" s="123">
        <f t="shared" si="1"/>
        <v>0</v>
      </c>
      <c r="AZ17" s="123">
        <f t="shared" si="2"/>
        <v>0</v>
      </c>
      <c r="BA17" s="123">
        <f t="shared" si="3"/>
        <v>0</v>
      </c>
      <c r="BB17" s="123">
        <f t="shared" si="4"/>
        <v>0</v>
      </c>
      <c r="BC17" s="123">
        <f t="shared" si="5"/>
        <v>0</v>
      </c>
      <c r="CX17" s="123">
        <v>0</v>
      </c>
    </row>
    <row r="18" spans="1:102" ht="22.5" x14ac:dyDescent="0.2">
      <c r="A18" s="162" t="s">
        <v>149</v>
      </c>
      <c r="B18" s="168" t="s">
        <v>110</v>
      </c>
      <c r="C18" s="169" t="s">
        <v>130</v>
      </c>
      <c r="D18" s="170" t="s">
        <v>74</v>
      </c>
      <c r="E18" s="171">
        <v>12</v>
      </c>
      <c r="F18" s="166"/>
      <c r="G18" s="172">
        <f t="shared" ref="G18:G19" si="17">E18*F18</f>
        <v>0</v>
      </c>
      <c r="H18" s="167" t="s">
        <v>108</v>
      </c>
      <c r="I18" s="185"/>
      <c r="J18" s="172">
        <f t="shared" ref="J18:J19" si="18">E18*I18</f>
        <v>0</v>
      </c>
      <c r="Y18" s="123">
        <v>12</v>
      </c>
      <c r="Z18" s="123">
        <v>0</v>
      </c>
      <c r="AA18" s="123">
        <v>35</v>
      </c>
      <c r="AX18" s="123">
        <v>4</v>
      </c>
      <c r="AY18" s="123">
        <f t="shared" si="1"/>
        <v>0</v>
      </c>
      <c r="AZ18" s="123">
        <f t="shared" si="2"/>
        <v>0</v>
      </c>
      <c r="BA18" s="123">
        <f t="shared" si="3"/>
        <v>0</v>
      </c>
      <c r="BB18" s="123">
        <f t="shared" si="4"/>
        <v>0</v>
      </c>
      <c r="BC18" s="123">
        <f t="shared" si="5"/>
        <v>0</v>
      </c>
      <c r="CX18" s="123">
        <v>0</v>
      </c>
    </row>
    <row r="19" spans="1:102" x14ac:dyDescent="0.2">
      <c r="A19" s="162" t="s">
        <v>150</v>
      </c>
      <c r="B19" s="168" t="s">
        <v>110</v>
      </c>
      <c r="C19" s="169" t="s">
        <v>137</v>
      </c>
      <c r="D19" s="170" t="s">
        <v>74</v>
      </c>
      <c r="E19" s="171">
        <v>12</v>
      </c>
      <c r="F19" s="166"/>
      <c r="G19" s="172">
        <f t="shared" si="17"/>
        <v>0</v>
      </c>
      <c r="H19" s="167" t="s">
        <v>108</v>
      </c>
      <c r="I19" s="185"/>
      <c r="J19" s="172">
        <f t="shared" si="18"/>
        <v>0</v>
      </c>
      <c r="Y19" s="123">
        <v>12</v>
      </c>
      <c r="Z19" s="123">
        <v>0</v>
      </c>
      <c r="AA19" s="123">
        <v>35</v>
      </c>
      <c r="AX19" s="123">
        <v>4</v>
      </c>
      <c r="AY19" s="123">
        <f t="shared" ref="AY19" si="19">IF(AX19=1,G19,0)</f>
        <v>0</v>
      </c>
      <c r="AZ19" s="123">
        <f t="shared" ref="AZ19" si="20">IF(AX19=2,G19,0)</f>
        <v>0</v>
      </c>
      <c r="BA19" s="123">
        <f t="shared" ref="BA19" si="21">IF(AX19=3,G19,0)</f>
        <v>0</v>
      </c>
      <c r="BB19" s="123">
        <f t="shared" ref="BB19" si="22">IF(AX19=4,G19,0)</f>
        <v>0</v>
      </c>
      <c r="BC19" s="123">
        <f t="shared" ref="BC19" si="23">IF(AX19=5,G19,0)</f>
        <v>0</v>
      </c>
      <c r="CX19" s="123">
        <v>0</v>
      </c>
    </row>
    <row r="20" spans="1:102" x14ac:dyDescent="0.2">
      <c r="A20" s="162" t="s">
        <v>151</v>
      </c>
      <c r="B20" s="168" t="s">
        <v>108</v>
      </c>
      <c r="C20" s="169" t="s">
        <v>119</v>
      </c>
      <c r="D20" s="170" t="s">
        <v>74</v>
      </c>
      <c r="E20" s="171">
        <v>3</v>
      </c>
      <c r="F20" s="166"/>
      <c r="G20" s="172">
        <f t="shared" ref="G20" si="24">E20*F20</f>
        <v>0</v>
      </c>
      <c r="H20" s="167" t="s">
        <v>108</v>
      </c>
      <c r="I20" s="185"/>
      <c r="J20" s="172">
        <f t="shared" ref="J20" si="25">E20*I20</f>
        <v>0</v>
      </c>
      <c r="Y20" s="123">
        <v>12</v>
      </c>
      <c r="Z20" s="123">
        <v>0</v>
      </c>
      <c r="AA20" s="123">
        <v>35</v>
      </c>
      <c r="AX20" s="123">
        <v>4</v>
      </c>
      <c r="AY20" s="123">
        <f t="shared" si="1"/>
        <v>0</v>
      </c>
      <c r="AZ20" s="123">
        <f t="shared" si="2"/>
        <v>0</v>
      </c>
      <c r="BA20" s="123">
        <f t="shared" si="3"/>
        <v>0</v>
      </c>
      <c r="BB20" s="123">
        <f t="shared" si="4"/>
        <v>0</v>
      </c>
      <c r="BC20" s="123">
        <f t="shared" si="5"/>
        <v>0</v>
      </c>
      <c r="CX20" s="123">
        <v>0</v>
      </c>
    </row>
    <row r="21" spans="1:102" s="152" customFormat="1" x14ac:dyDescent="0.2">
      <c r="A21" s="162" t="s">
        <v>152</v>
      </c>
      <c r="B21" s="168" t="s">
        <v>108</v>
      </c>
      <c r="C21" s="169" t="s">
        <v>118</v>
      </c>
      <c r="D21" s="170" t="s">
        <v>70</v>
      </c>
      <c r="E21" s="171">
        <v>75</v>
      </c>
      <c r="F21" s="166"/>
      <c r="G21" s="172">
        <f t="shared" ref="G21:G31" si="26">E21*F21</f>
        <v>0</v>
      </c>
      <c r="H21" s="167" t="s">
        <v>108</v>
      </c>
      <c r="I21" s="185"/>
      <c r="J21" s="172">
        <f t="shared" si="16"/>
        <v>0</v>
      </c>
    </row>
    <row r="22" spans="1:102" s="152" customFormat="1" x14ac:dyDescent="0.2">
      <c r="A22" s="162" t="s">
        <v>153</v>
      </c>
      <c r="B22" s="168" t="s">
        <v>108</v>
      </c>
      <c r="C22" s="169" t="s">
        <v>138</v>
      </c>
      <c r="D22" s="170" t="s">
        <v>70</v>
      </c>
      <c r="E22" s="171">
        <v>30</v>
      </c>
      <c r="F22" s="166"/>
      <c r="G22" s="172">
        <f t="shared" ref="G22" si="27">E22*F22</f>
        <v>0</v>
      </c>
      <c r="H22" s="167" t="s">
        <v>108</v>
      </c>
      <c r="I22" s="185"/>
      <c r="J22" s="172">
        <f t="shared" ref="J22" si="28">E22*I22</f>
        <v>0</v>
      </c>
    </row>
    <row r="23" spans="1:102" s="152" customFormat="1" ht="22.5" x14ac:dyDescent="0.2">
      <c r="A23" s="162" t="s">
        <v>154</v>
      </c>
      <c r="B23" s="168" t="s">
        <v>108</v>
      </c>
      <c r="C23" s="169" t="s">
        <v>123</v>
      </c>
      <c r="D23" s="170" t="s">
        <v>70</v>
      </c>
      <c r="E23" s="171">
        <v>55</v>
      </c>
      <c r="F23" s="166"/>
      <c r="G23" s="172">
        <f t="shared" ref="G23" si="29">E23*F23</f>
        <v>0</v>
      </c>
      <c r="H23" s="167" t="s">
        <v>108</v>
      </c>
      <c r="I23" s="185"/>
      <c r="J23" s="172">
        <f t="shared" ref="J23:J26" si="30">E23*I23</f>
        <v>0</v>
      </c>
    </row>
    <row r="24" spans="1:102" s="152" customFormat="1" x14ac:dyDescent="0.2">
      <c r="A24" s="162" t="s">
        <v>155</v>
      </c>
      <c r="B24" s="168" t="s">
        <v>108</v>
      </c>
      <c r="C24" s="169" t="s">
        <v>131</v>
      </c>
      <c r="D24" s="170" t="s">
        <v>70</v>
      </c>
      <c r="E24" s="171">
        <v>22</v>
      </c>
      <c r="F24" s="166"/>
      <c r="G24" s="172">
        <f t="shared" ref="G24" si="31">E24*F24</f>
        <v>0</v>
      </c>
      <c r="H24" s="167" t="s">
        <v>108</v>
      </c>
      <c r="I24" s="185"/>
      <c r="J24" s="172">
        <f t="shared" si="30"/>
        <v>0</v>
      </c>
    </row>
    <row r="25" spans="1:102" s="152" customFormat="1" ht="22.5" x14ac:dyDescent="0.2">
      <c r="A25" s="162" t="s">
        <v>156</v>
      </c>
      <c r="B25" s="168" t="s">
        <v>108</v>
      </c>
      <c r="C25" s="169" t="s">
        <v>132</v>
      </c>
      <c r="D25" s="170" t="s">
        <v>70</v>
      </c>
      <c r="E25" s="171">
        <v>6</v>
      </c>
      <c r="F25" s="166"/>
      <c r="G25" s="172">
        <f t="shared" ref="G25" si="32">E25*F25</f>
        <v>0</v>
      </c>
      <c r="H25" s="167" t="s">
        <v>108</v>
      </c>
      <c r="I25" s="185"/>
      <c r="J25" s="172">
        <f t="shared" si="30"/>
        <v>0</v>
      </c>
    </row>
    <row r="26" spans="1:102" s="152" customFormat="1" x14ac:dyDescent="0.2">
      <c r="A26" s="162" t="s">
        <v>157</v>
      </c>
      <c r="B26" s="168" t="s">
        <v>108</v>
      </c>
      <c r="C26" s="169" t="s">
        <v>133</v>
      </c>
      <c r="D26" s="170" t="s">
        <v>65</v>
      </c>
      <c r="E26" s="171">
        <v>2</v>
      </c>
      <c r="F26" s="166"/>
      <c r="G26" s="172">
        <f t="shared" ref="G26" si="33">E26*F26</f>
        <v>0</v>
      </c>
      <c r="H26" s="167" t="s">
        <v>108</v>
      </c>
      <c r="I26" s="185"/>
      <c r="J26" s="172">
        <f t="shared" si="30"/>
        <v>0</v>
      </c>
    </row>
    <row r="27" spans="1:102" s="152" customFormat="1" x14ac:dyDescent="0.2">
      <c r="A27" s="162" t="s">
        <v>158</v>
      </c>
      <c r="B27" s="168" t="s">
        <v>108</v>
      </c>
      <c r="C27" s="169" t="s">
        <v>134</v>
      </c>
      <c r="D27" s="170" t="s">
        <v>65</v>
      </c>
      <c r="E27" s="171">
        <v>4</v>
      </c>
      <c r="F27" s="166"/>
      <c r="G27" s="172">
        <f t="shared" ref="G27" si="34">E27*F27</f>
        <v>0</v>
      </c>
      <c r="H27" s="167" t="s">
        <v>108</v>
      </c>
      <c r="I27" s="185"/>
      <c r="J27" s="172">
        <f t="shared" ref="J27" si="35">E27*I27</f>
        <v>0</v>
      </c>
    </row>
    <row r="28" spans="1:102" s="152" customFormat="1" x14ac:dyDescent="0.2">
      <c r="A28" s="162" t="s">
        <v>159</v>
      </c>
      <c r="B28" s="168" t="s">
        <v>84</v>
      </c>
      <c r="C28" s="169" t="s">
        <v>111</v>
      </c>
      <c r="D28" s="170" t="s">
        <v>70</v>
      </c>
      <c r="E28" s="171">
        <v>120</v>
      </c>
      <c r="F28" s="166"/>
      <c r="G28" s="172">
        <f t="shared" si="26"/>
        <v>0</v>
      </c>
      <c r="H28" s="167" t="s">
        <v>108</v>
      </c>
      <c r="I28" s="185"/>
      <c r="J28" s="172">
        <f t="shared" si="16"/>
        <v>0</v>
      </c>
    </row>
    <row r="29" spans="1:102" s="152" customFormat="1" x14ac:dyDescent="0.2">
      <c r="A29" s="162" t="s">
        <v>160</v>
      </c>
      <c r="B29" s="168" t="s">
        <v>85</v>
      </c>
      <c r="C29" s="169" t="s">
        <v>112</v>
      </c>
      <c r="D29" s="170" t="s">
        <v>70</v>
      </c>
      <c r="E29" s="171">
        <v>35</v>
      </c>
      <c r="F29" s="166"/>
      <c r="G29" s="172">
        <f t="shared" si="26"/>
        <v>0</v>
      </c>
      <c r="H29" s="167" t="s">
        <v>108</v>
      </c>
      <c r="I29" s="185"/>
      <c r="J29" s="172">
        <f t="shared" si="16"/>
        <v>0</v>
      </c>
    </row>
    <row r="30" spans="1:102" x14ac:dyDescent="0.2">
      <c r="A30" s="162" t="s">
        <v>161</v>
      </c>
      <c r="B30" s="168" t="s">
        <v>86</v>
      </c>
      <c r="C30" s="169" t="s">
        <v>113</v>
      </c>
      <c r="D30" s="170" t="s">
        <v>70</v>
      </c>
      <c r="E30" s="171">
        <v>450</v>
      </c>
      <c r="F30" s="166"/>
      <c r="G30" s="172">
        <f t="shared" si="26"/>
        <v>0</v>
      </c>
      <c r="H30" s="167" t="s">
        <v>108</v>
      </c>
      <c r="I30" s="185"/>
      <c r="J30" s="172">
        <f t="shared" si="16"/>
        <v>0</v>
      </c>
      <c r="Y30" s="123">
        <v>12</v>
      </c>
      <c r="Z30" s="123">
        <v>0</v>
      </c>
      <c r="AA30" s="123">
        <v>89</v>
      </c>
      <c r="AX30" s="123">
        <v>4</v>
      </c>
      <c r="AY30" s="123">
        <f>IF(AX30=1,#REF!,0)</f>
        <v>0</v>
      </c>
      <c r="AZ30" s="123">
        <f>IF(AX30=2,#REF!,0)</f>
        <v>0</v>
      </c>
      <c r="BA30" s="123">
        <f>IF(AX30=3,#REF!,0)</f>
        <v>0</v>
      </c>
      <c r="BB30" s="123" t="e">
        <f>IF(AX30=4,#REF!,0)</f>
        <v>#REF!</v>
      </c>
      <c r="BC30" s="123">
        <f>IF(AX30=5,#REF!,0)</f>
        <v>0</v>
      </c>
      <c r="CX30" s="123">
        <v>0</v>
      </c>
    </row>
    <row r="31" spans="1:102" x14ac:dyDescent="0.2">
      <c r="A31" s="162" t="s">
        <v>162</v>
      </c>
      <c r="B31" s="168" t="s">
        <v>87</v>
      </c>
      <c r="C31" s="169" t="s">
        <v>114</v>
      </c>
      <c r="D31" s="170" t="s">
        <v>70</v>
      </c>
      <c r="E31" s="171">
        <v>640</v>
      </c>
      <c r="F31" s="166"/>
      <c r="G31" s="172">
        <f t="shared" si="26"/>
        <v>0</v>
      </c>
      <c r="H31" s="167" t="s">
        <v>108</v>
      </c>
      <c r="I31" s="185"/>
      <c r="J31" s="172">
        <f t="shared" si="16"/>
        <v>0</v>
      </c>
      <c r="Y31" s="123">
        <v>12</v>
      </c>
      <c r="Z31" s="123">
        <v>0</v>
      </c>
      <c r="AA31" s="123">
        <v>90</v>
      </c>
      <c r="AX31" s="123">
        <v>4</v>
      </c>
      <c r="AY31" s="123">
        <f>IF(AX31=1,#REF!,0)</f>
        <v>0</v>
      </c>
      <c r="AZ31" s="123">
        <f>IF(AX31=2,#REF!,0)</f>
        <v>0</v>
      </c>
      <c r="BA31" s="123">
        <f>IF(AX31=3,#REF!,0)</f>
        <v>0</v>
      </c>
      <c r="BB31" s="123" t="e">
        <f>IF(AX31=4,#REF!,0)</f>
        <v>#REF!</v>
      </c>
      <c r="BC31" s="123">
        <f>IF(AX31=5,#REF!,0)</f>
        <v>0</v>
      </c>
      <c r="CX31" s="123">
        <v>0</v>
      </c>
    </row>
    <row r="32" spans="1:102" x14ac:dyDescent="0.2">
      <c r="A32" s="162" t="s">
        <v>163</v>
      </c>
      <c r="B32" s="168" t="s">
        <v>115</v>
      </c>
      <c r="C32" s="169" t="s">
        <v>135</v>
      </c>
      <c r="D32" s="170" t="s">
        <v>70</v>
      </c>
      <c r="E32" s="171">
        <v>50</v>
      </c>
      <c r="F32" s="166"/>
      <c r="G32" s="172">
        <f t="shared" ref="G32" si="36">E32*F32</f>
        <v>0</v>
      </c>
      <c r="H32" s="167" t="s">
        <v>108</v>
      </c>
      <c r="I32" s="185"/>
      <c r="J32" s="172">
        <f t="shared" ref="J32" si="37">E32*I32</f>
        <v>0</v>
      </c>
      <c r="AY32" s="131">
        <f>SUM(AY8:AY31)</f>
        <v>0</v>
      </c>
      <c r="AZ32" s="131">
        <f>SUM(AZ8:AZ31)</f>
        <v>0</v>
      </c>
      <c r="BA32" s="131">
        <f>SUM(BA8:BA31)</f>
        <v>0</v>
      </c>
      <c r="BB32" s="131" t="e">
        <f>SUM(BB8:BB31)</f>
        <v>#REF!</v>
      </c>
      <c r="BC32" s="131">
        <f>SUM(BC8:BC31)</f>
        <v>0</v>
      </c>
    </row>
    <row r="33" spans="1:10" x14ac:dyDescent="0.2">
      <c r="A33" s="162" t="s">
        <v>164</v>
      </c>
      <c r="B33" s="174" t="s">
        <v>66</v>
      </c>
      <c r="C33" s="175" t="str">
        <f>CONCATENATE(B7," ",C7)</f>
        <v>M21 Elektromontáže</v>
      </c>
      <c r="D33" s="159"/>
      <c r="E33" s="171"/>
      <c r="F33" s="166"/>
      <c r="G33" s="176">
        <f>SUM(G7:G32)</f>
        <v>0</v>
      </c>
      <c r="H33" s="173"/>
      <c r="I33" s="186"/>
      <c r="J33" s="177">
        <f>SUM(J7:J32)</f>
        <v>0</v>
      </c>
    </row>
    <row r="34" spans="1:10" x14ac:dyDescent="0.2">
      <c r="A34" s="162" t="s">
        <v>165</v>
      </c>
      <c r="B34" s="178" t="s">
        <v>90</v>
      </c>
      <c r="C34" s="179" t="s">
        <v>91</v>
      </c>
      <c r="D34" s="179" t="s">
        <v>70</v>
      </c>
      <c r="E34" s="171">
        <v>15</v>
      </c>
      <c r="F34" s="166"/>
      <c r="G34" s="180">
        <f>E34*F34</f>
        <v>0</v>
      </c>
      <c r="H34" s="173"/>
      <c r="I34" s="186"/>
      <c r="J34" s="173"/>
    </row>
    <row r="35" spans="1:10" x14ac:dyDescent="0.2">
      <c r="A35" s="162" t="s">
        <v>166</v>
      </c>
      <c r="B35" s="178" t="s">
        <v>90</v>
      </c>
      <c r="C35" s="179" t="s">
        <v>124</v>
      </c>
      <c r="D35" s="179" t="s">
        <v>70</v>
      </c>
      <c r="E35" s="171">
        <v>50</v>
      </c>
      <c r="F35" s="166"/>
      <c r="G35" s="180">
        <f>E35*F35</f>
        <v>0</v>
      </c>
      <c r="H35" s="173"/>
      <c r="I35" s="186"/>
      <c r="J35" s="173"/>
    </row>
    <row r="36" spans="1:10" x14ac:dyDescent="0.2">
      <c r="A36" s="162" t="s">
        <v>167</v>
      </c>
      <c r="B36" s="178" t="s">
        <v>92</v>
      </c>
      <c r="C36" s="179" t="s">
        <v>93</v>
      </c>
      <c r="D36" s="179" t="s">
        <v>65</v>
      </c>
      <c r="E36" s="171">
        <v>25</v>
      </c>
      <c r="F36" s="166"/>
      <c r="G36" s="180">
        <f t="shared" ref="G36:G38" si="38">E36*F36</f>
        <v>0</v>
      </c>
      <c r="H36" s="173"/>
      <c r="I36" s="186"/>
      <c r="J36" s="173"/>
    </row>
    <row r="37" spans="1:10" x14ac:dyDescent="0.2">
      <c r="A37" s="162" t="s">
        <v>168</v>
      </c>
      <c r="B37" s="178" t="s">
        <v>94</v>
      </c>
      <c r="C37" s="179" t="s">
        <v>95</v>
      </c>
      <c r="D37" s="179" t="s">
        <v>79</v>
      </c>
      <c r="E37" s="171">
        <v>15</v>
      </c>
      <c r="F37" s="166"/>
      <c r="G37" s="180">
        <f t="shared" si="38"/>
        <v>0</v>
      </c>
      <c r="H37" s="173"/>
      <c r="I37" s="186"/>
      <c r="J37" s="173"/>
    </row>
    <row r="38" spans="1:10" x14ac:dyDescent="0.2">
      <c r="A38" s="162" t="s">
        <v>169</v>
      </c>
      <c r="B38" s="178" t="s">
        <v>96</v>
      </c>
      <c r="C38" s="179" t="s">
        <v>97</v>
      </c>
      <c r="D38" s="179" t="s">
        <v>70</v>
      </c>
      <c r="E38" s="171">
        <v>3</v>
      </c>
      <c r="F38" s="166"/>
      <c r="G38" s="180">
        <f t="shared" si="38"/>
        <v>0</v>
      </c>
      <c r="H38" s="173"/>
      <c r="I38" s="186"/>
      <c r="J38" s="173"/>
    </row>
    <row r="39" spans="1:10" x14ac:dyDescent="0.2">
      <c r="A39" s="162" t="s">
        <v>170</v>
      </c>
      <c r="B39" s="178" t="s">
        <v>96</v>
      </c>
      <c r="C39" s="179" t="s">
        <v>98</v>
      </c>
      <c r="D39" s="179" t="s">
        <v>65</v>
      </c>
      <c r="E39" s="171">
        <v>20</v>
      </c>
      <c r="F39" s="166"/>
      <c r="G39" s="180">
        <f t="shared" ref="G39" si="39">E39*F39</f>
        <v>0</v>
      </c>
      <c r="H39" s="173"/>
      <c r="I39" s="186"/>
      <c r="J39" s="173"/>
    </row>
    <row r="40" spans="1:10" x14ac:dyDescent="0.2">
      <c r="A40" s="162" t="s">
        <v>171</v>
      </c>
      <c r="B40" s="178" t="s">
        <v>108</v>
      </c>
      <c r="C40" s="179" t="s">
        <v>116</v>
      </c>
      <c r="D40" s="179" t="s">
        <v>79</v>
      </c>
      <c r="E40" s="171">
        <v>0.2</v>
      </c>
      <c r="F40" s="166"/>
      <c r="G40" s="180">
        <f t="shared" ref="G40" si="40">E40*F40</f>
        <v>0</v>
      </c>
      <c r="H40" s="173"/>
      <c r="I40" s="186"/>
      <c r="J40" s="173"/>
    </row>
    <row r="41" spans="1:10" x14ac:dyDescent="0.2">
      <c r="A41" s="162" t="s">
        <v>172</v>
      </c>
      <c r="B41" s="187" t="s">
        <v>66</v>
      </c>
      <c r="C41" s="188" t="s">
        <v>99</v>
      </c>
      <c r="D41" s="189"/>
      <c r="E41" s="190"/>
      <c r="F41" s="190"/>
      <c r="G41" s="191">
        <f>SUM(G34:G39)</f>
        <v>0</v>
      </c>
      <c r="H41" s="173"/>
      <c r="I41" s="186"/>
      <c r="J41" s="173"/>
    </row>
    <row r="42" spans="1:10" x14ac:dyDescent="0.2">
      <c r="E42" s="123"/>
    </row>
    <row r="43" spans="1:10" x14ac:dyDescent="0.2">
      <c r="E43" s="123"/>
    </row>
    <row r="44" spans="1:10" x14ac:dyDescent="0.2">
      <c r="E44" s="123"/>
    </row>
    <row r="45" spans="1:10" x14ac:dyDescent="0.2">
      <c r="E45" s="123"/>
    </row>
    <row r="46" spans="1:10" x14ac:dyDescent="0.2">
      <c r="E46" s="123"/>
    </row>
    <row r="47" spans="1:10" x14ac:dyDescent="0.2">
      <c r="E47" s="123"/>
    </row>
    <row r="48" spans="1:10" x14ac:dyDescent="0.2">
      <c r="E48" s="123"/>
    </row>
    <row r="49" spans="2:7" x14ac:dyDescent="0.2">
      <c r="E49" s="123"/>
    </row>
    <row r="50" spans="2:7" x14ac:dyDescent="0.2">
      <c r="E50" s="123"/>
    </row>
    <row r="51" spans="2:7" x14ac:dyDescent="0.2">
      <c r="E51" s="123"/>
    </row>
    <row r="52" spans="2:7" x14ac:dyDescent="0.2">
      <c r="E52" s="123"/>
    </row>
    <row r="53" spans="2:7" x14ac:dyDescent="0.2">
      <c r="E53" s="123"/>
    </row>
    <row r="54" spans="2:7" x14ac:dyDescent="0.2">
      <c r="B54" s="132"/>
      <c r="C54" s="132"/>
      <c r="D54" s="132"/>
      <c r="E54" s="132"/>
      <c r="F54" s="132"/>
      <c r="G54" s="132"/>
    </row>
    <row r="55" spans="2:7" x14ac:dyDescent="0.2">
      <c r="B55" s="132"/>
      <c r="C55" s="132"/>
      <c r="D55" s="132"/>
      <c r="E55" s="132"/>
      <c r="F55" s="132"/>
      <c r="G55" s="132"/>
    </row>
    <row r="56" spans="2:7" x14ac:dyDescent="0.2">
      <c r="B56" s="132"/>
      <c r="C56" s="132"/>
      <c r="D56" s="132"/>
      <c r="E56" s="132"/>
      <c r="F56" s="132"/>
      <c r="G56" s="132"/>
    </row>
    <row r="57" spans="2:7" x14ac:dyDescent="0.2">
      <c r="B57" s="132"/>
      <c r="C57" s="132"/>
      <c r="D57" s="132"/>
      <c r="E57" s="132"/>
      <c r="F57" s="132"/>
      <c r="G57" s="132"/>
    </row>
    <row r="58" spans="2:7" x14ac:dyDescent="0.2">
      <c r="E58" s="123"/>
    </row>
    <row r="59" spans="2:7" x14ac:dyDescent="0.2">
      <c r="E59" s="123"/>
    </row>
    <row r="60" spans="2:7" x14ac:dyDescent="0.2">
      <c r="E60" s="123"/>
    </row>
    <row r="61" spans="2:7" x14ac:dyDescent="0.2">
      <c r="E61" s="123"/>
    </row>
    <row r="62" spans="2:7" x14ac:dyDescent="0.2">
      <c r="E62" s="123"/>
    </row>
    <row r="63" spans="2:7" x14ac:dyDescent="0.2">
      <c r="E63" s="123"/>
    </row>
    <row r="64" spans="2:7" x14ac:dyDescent="0.2">
      <c r="E64" s="123"/>
    </row>
    <row r="65" spans="1:8" x14ac:dyDescent="0.2">
      <c r="E65" s="123"/>
    </row>
    <row r="66" spans="1:8" x14ac:dyDescent="0.2">
      <c r="E66" s="123"/>
    </row>
    <row r="67" spans="1:8" x14ac:dyDescent="0.2">
      <c r="E67" s="123"/>
    </row>
    <row r="68" spans="1:8" x14ac:dyDescent="0.2">
      <c r="E68" s="123"/>
    </row>
    <row r="69" spans="1:8" x14ac:dyDescent="0.2">
      <c r="E69" s="123"/>
    </row>
    <row r="70" spans="1:8" x14ac:dyDescent="0.2">
      <c r="E70" s="123"/>
    </row>
    <row r="71" spans="1:8" x14ac:dyDescent="0.2">
      <c r="E71" s="123"/>
    </row>
    <row r="72" spans="1:8" x14ac:dyDescent="0.2">
      <c r="E72" s="123"/>
    </row>
    <row r="73" spans="1:8" x14ac:dyDescent="0.2">
      <c r="A73" s="133"/>
      <c r="E73" s="123"/>
    </row>
    <row r="74" spans="1:8" x14ac:dyDescent="0.2">
      <c r="A74" s="132"/>
      <c r="E74" s="123"/>
      <c r="H74" s="137"/>
    </row>
    <row r="75" spans="1:8" x14ac:dyDescent="0.2">
      <c r="A75" s="138"/>
      <c r="E75" s="123"/>
      <c r="H75" s="132"/>
    </row>
    <row r="76" spans="1:8" x14ac:dyDescent="0.2">
      <c r="A76" s="132"/>
      <c r="E76" s="123"/>
      <c r="H76" s="132"/>
    </row>
    <row r="77" spans="1:8" x14ac:dyDescent="0.2">
      <c r="A77" s="132"/>
      <c r="E77" s="123"/>
      <c r="H77" s="132"/>
    </row>
    <row r="78" spans="1:8" x14ac:dyDescent="0.2">
      <c r="A78" s="132"/>
      <c r="E78" s="123"/>
      <c r="H78" s="132"/>
    </row>
    <row r="79" spans="1:8" x14ac:dyDescent="0.2">
      <c r="A79" s="132"/>
      <c r="E79" s="123"/>
      <c r="H79" s="132"/>
    </row>
    <row r="80" spans="1:8" x14ac:dyDescent="0.2">
      <c r="A80" s="132"/>
      <c r="E80" s="123"/>
      <c r="H80" s="132"/>
    </row>
    <row r="81" spans="1:8" x14ac:dyDescent="0.2">
      <c r="A81" s="132"/>
      <c r="E81" s="123"/>
      <c r="H81" s="132"/>
    </row>
    <row r="82" spans="1:8" x14ac:dyDescent="0.2">
      <c r="A82" s="132"/>
      <c r="E82" s="123"/>
      <c r="H82" s="132"/>
    </row>
    <row r="83" spans="1:8" x14ac:dyDescent="0.2">
      <c r="A83" s="132"/>
      <c r="E83" s="123"/>
      <c r="H83" s="132"/>
    </row>
    <row r="84" spans="1:8" x14ac:dyDescent="0.2">
      <c r="A84" s="132"/>
      <c r="E84" s="123"/>
      <c r="H84" s="132"/>
    </row>
    <row r="85" spans="1:8" x14ac:dyDescent="0.2">
      <c r="A85" s="132"/>
      <c r="E85" s="123"/>
      <c r="H85" s="132"/>
    </row>
    <row r="86" spans="1:8" x14ac:dyDescent="0.2">
      <c r="A86" s="132"/>
      <c r="E86" s="123"/>
      <c r="H86" s="132"/>
    </row>
    <row r="87" spans="1:8" x14ac:dyDescent="0.2">
      <c r="A87" s="132"/>
      <c r="E87" s="123"/>
      <c r="H87" s="132"/>
    </row>
    <row r="88" spans="1:8" x14ac:dyDescent="0.2">
      <c r="E88" s="123"/>
    </row>
    <row r="89" spans="1:8" x14ac:dyDescent="0.2">
      <c r="B89" s="133"/>
    </row>
    <row r="90" spans="1:8" x14ac:dyDescent="0.2">
      <c r="B90" s="132"/>
      <c r="C90" s="135"/>
      <c r="D90" s="135"/>
      <c r="E90" s="136"/>
      <c r="F90" s="135"/>
      <c r="G90" s="137"/>
    </row>
    <row r="91" spans="1:8" x14ac:dyDescent="0.2">
      <c r="B91" s="138"/>
      <c r="C91" s="132"/>
      <c r="D91" s="132"/>
      <c r="E91" s="139"/>
      <c r="F91" s="132"/>
      <c r="G91" s="132"/>
    </row>
    <row r="92" spans="1:8" x14ac:dyDescent="0.2">
      <c r="B92" s="132"/>
      <c r="C92" s="132"/>
      <c r="D92" s="132"/>
      <c r="E92" s="139"/>
      <c r="F92" s="132"/>
      <c r="G92" s="132"/>
    </row>
    <row r="93" spans="1:8" x14ac:dyDescent="0.2">
      <c r="B93" s="132"/>
      <c r="C93" s="132"/>
      <c r="D93" s="132"/>
      <c r="E93" s="139"/>
      <c r="F93" s="132"/>
      <c r="G93" s="132"/>
    </row>
    <row r="94" spans="1:8" x14ac:dyDescent="0.2">
      <c r="B94" s="132"/>
      <c r="C94" s="132"/>
      <c r="D94" s="132"/>
      <c r="E94" s="139"/>
      <c r="F94" s="132"/>
      <c r="G94" s="132"/>
    </row>
    <row r="95" spans="1:8" x14ac:dyDescent="0.2">
      <c r="B95" s="132"/>
      <c r="C95" s="132"/>
      <c r="D95" s="132"/>
      <c r="E95" s="139"/>
      <c r="F95" s="132"/>
      <c r="G95" s="132"/>
    </row>
    <row r="96" spans="1:8" x14ac:dyDescent="0.2">
      <c r="B96" s="132"/>
      <c r="C96" s="132"/>
      <c r="D96" s="132"/>
      <c r="E96" s="139"/>
      <c r="F96" s="132"/>
      <c r="G96" s="132"/>
    </row>
    <row r="97" spans="2:7" x14ac:dyDescent="0.2">
      <c r="B97" s="132"/>
      <c r="C97" s="132"/>
      <c r="D97" s="132"/>
      <c r="E97" s="139"/>
      <c r="F97" s="132"/>
      <c r="G97" s="132"/>
    </row>
    <row r="98" spans="2:7" x14ac:dyDescent="0.2">
      <c r="B98" s="132"/>
      <c r="C98" s="132"/>
      <c r="D98" s="132"/>
      <c r="E98" s="139"/>
      <c r="F98" s="132"/>
      <c r="G98" s="132"/>
    </row>
    <row r="99" spans="2:7" x14ac:dyDescent="0.2">
      <c r="B99" s="132"/>
      <c r="C99" s="132"/>
      <c r="D99" s="132"/>
      <c r="E99" s="139"/>
      <c r="F99" s="132"/>
      <c r="G99" s="132"/>
    </row>
    <row r="100" spans="2:7" x14ac:dyDescent="0.2">
      <c r="B100" s="132"/>
      <c r="C100" s="132"/>
      <c r="D100" s="132"/>
      <c r="E100" s="139"/>
      <c r="F100" s="132"/>
      <c r="G100" s="132"/>
    </row>
    <row r="101" spans="2:7" x14ac:dyDescent="0.2">
      <c r="B101" s="132"/>
      <c r="C101" s="132"/>
      <c r="D101" s="132"/>
      <c r="E101" s="139"/>
      <c r="F101" s="132"/>
      <c r="G101" s="132"/>
    </row>
    <row r="102" spans="2:7" x14ac:dyDescent="0.2">
      <c r="B102" s="132"/>
      <c r="C102" s="132"/>
      <c r="D102" s="132"/>
      <c r="E102" s="139"/>
      <c r="F102" s="132"/>
      <c r="G102" s="132"/>
    </row>
    <row r="103" spans="2:7" x14ac:dyDescent="0.2">
      <c r="B103" s="132"/>
      <c r="C103" s="132"/>
      <c r="D103" s="132"/>
      <c r="E103" s="139"/>
      <c r="F103" s="132"/>
      <c r="G103" s="132"/>
    </row>
  </sheetData>
  <mergeCells count="6">
    <mergeCell ref="F5:G5"/>
    <mergeCell ref="I5:J5"/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landscape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opLeftCell="A4" workbookViewId="0">
      <selection activeCell="G7" sqref="G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9" t="s">
        <v>5</v>
      </c>
      <c r="B1" s="200"/>
      <c r="C1" s="69" t="str">
        <f>CONCATENATE(cislostavby," ",nazevstavby)</f>
        <v xml:space="preserve"> MU ESF Lipová 1</v>
      </c>
      <c r="D1" s="70"/>
      <c r="E1" s="71"/>
      <c r="F1" s="70"/>
      <c r="G1" s="72"/>
      <c r="H1" s="73"/>
      <c r="I1" s="74"/>
    </row>
    <row r="2" spans="1:9" ht="13.5" thickBot="1" x14ac:dyDescent="0.25">
      <c r="A2" s="201" t="s">
        <v>1</v>
      </c>
      <c r="B2" s="202"/>
      <c r="C2" s="75" t="str">
        <f>CONCATENATE(cisloobjektu," ",nazevobjektu)</f>
        <v xml:space="preserve"> ESF - úpravy učeben P10, P11</v>
      </c>
      <c r="D2" s="76"/>
      <c r="E2" s="77"/>
      <c r="F2" s="76"/>
      <c r="G2" s="203"/>
      <c r="H2" s="203"/>
      <c r="I2" s="204"/>
    </row>
    <row r="3" spans="1:9" ht="13.5" thickTop="1" x14ac:dyDescent="0.2">
      <c r="F3" s="11"/>
    </row>
    <row r="4" spans="1:9" ht="19.5" customHeight="1" x14ac:dyDescent="0.25">
      <c r="A4" s="78" t="s">
        <v>120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ht="13.5" thickBot="1" x14ac:dyDescent="0.25">
      <c r="A7" s="140"/>
      <c r="B7" s="86" t="s">
        <v>139</v>
      </c>
      <c r="C7" s="87"/>
      <c r="D7" s="88"/>
      <c r="E7" s="141"/>
      <c r="F7" s="142"/>
      <c r="G7" s="142"/>
      <c r="H7" s="142"/>
      <c r="I7" s="143"/>
    </row>
    <row r="8" spans="1:9" s="94" customFormat="1" ht="13.5" thickBot="1" x14ac:dyDescent="0.25">
      <c r="A8" s="89"/>
      <c r="B8" s="81" t="s">
        <v>50</v>
      </c>
      <c r="C8" s="81"/>
      <c r="D8" s="90"/>
      <c r="E8" s="91"/>
      <c r="F8" s="92">
        <v>0</v>
      </c>
      <c r="G8" s="92">
        <f>SUM(G7:G7)</f>
        <v>0</v>
      </c>
      <c r="H8" s="92">
        <v>0</v>
      </c>
      <c r="I8" s="93">
        <v>0</v>
      </c>
    </row>
    <row r="9" spans="1:9" x14ac:dyDescent="0.2">
      <c r="A9" s="97"/>
      <c r="B9" s="97"/>
      <c r="C9" s="97"/>
      <c r="D9" s="97"/>
      <c r="E9" s="97"/>
      <c r="F9" s="97"/>
      <c r="G9" s="97"/>
      <c r="H9" s="97"/>
      <c r="I9" s="97"/>
    </row>
    <row r="10" spans="1:9" x14ac:dyDescent="0.2">
      <c r="B10" s="94"/>
      <c r="F10" s="120"/>
      <c r="G10" s="121"/>
      <c r="H10" s="121"/>
      <c r="I10" s="122"/>
    </row>
    <row r="11" spans="1:9" x14ac:dyDescent="0.2">
      <c r="F11" s="120"/>
      <c r="G11" s="121"/>
      <c r="H11" s="121"/>
      <c r="I11" s="122"/>
    </row>
    <row r="12" spans="1:9" x14ac:dyDescent="0.2">
      <c r="F12" s="120"/>
      <c r="G12" s="121"/>
      <c r="H12" s="121"/>
      <c r="I12" s="122"/>
    </row>
    <row r="13" spans="1:9" x14ac:dyDescent="0.2">
      <c r="F13" s="120"/>
      <c r="G13" s="121"/>
      <c r="H13" s="121"/>
      <c r="I13" s="122"/>
    </row>
    <row r="14" spans="1:9" x14ac:dyDescent="0.2">
      <c r="F14" s="120"/>
      <c r="G14" s="121"/>
      <c r="H14" s="121"/>
      <c r="I14" s="122"/>
    </row>
    <row r="15" spans="1:9" x14ac:dyDescent="0.2">
      <c r="F15" s="120"/>
      <c r="G15" s="121"/>
      <c r="H15" s="121"/>
      <c r="I15" s="122"/>
    </row>
    <row r="16" spans="1:9" x14ac:dyDescent="0.2">
      <c r="F16" s="120"/>
      <c r="G16" s="121"/>
      <c r="H16" s="121"/>
      <c r="I16" s="122"/>
    </row>
    <row r="17" spans="6:9" x14ac:dyDescent="0.2">
      <c r="F17" s="120"/>
      <c r="G17" s="121"/>
      <c r="H17" s="121"/>
      <c r="I17" s="122"/>
    </row>
    <row r="18" spans="6:9" x14ac:dyDescent="0.2">
      <c r="F18" s="120"/>
      <c r="G18" s="121"/>
      <c r="H18" s="121"/>
      <c r="I18" s="122"/>
    </row>
    <row r="19" spans="6:9" x14ac:dyDescent="0.2">
      <c r="F19" s="120"/>
      <c r="G19" s="121"/>
      <c r="H19" s="121"/>
      <c r="I19" s="122"/>
    </row>
    <row r="20" spans="6:9" x14ac:dyDescent="0.2">
      <c r="F20" s="120"/>
      <c r="G20" s="121"/>
      <c r="H20" s="121"/>
      <c r="I20" s="122"/>
    </row>
    <row r="21" spans="6:9" x14ac:dyDescent="0.2">
      <c r="F21" s="120"/>
      <c r="G21" s="121"/>
      <c r="H21" s="121"/>
      <c r="I21" s="122"/>
    </row>
    <row r="22" spans="6:9" x14ac:dyDescent="0.2">
      <c r="F22" s="120"/>
      <c r="G22" s="121"/>
      <c r="H22" s="121"/>
      <c r="I22" s="122"/>
    </row>
    <row r="23" spans="6:9" x14ac:dyDescent="0.2">
      <c r="F23" s="120"/>
      <c r="G23" s="121"/>
      <c r="H23" s="121"/>
      <c r="I23" s="122"/>
    </row>
    <row r="24" spans="6:9" x14ac:dyDescent="0.2">
      <c r="F24" s="120"/>
      <c r="G24" s="121"/>
      <c r="H24" s="121"/>
      <c r="I24" s="122"/>
    </row>
    <row r="25" spans="6:9" x14ac:dyDescent="0.2">
      <c r="F25" s="120"/>
      <c r="G25" s="121"/>
      <c r="H25" s="121"/>
      <c r="I25" s="122"/>
    </row>
    <row r="26" spans="6:9" x14ac:dyDescent="0.2">
      <c r="F26" s="120"/>
      <c r="G26" s="121"/>
      <c r="H26" s="121"/>
      <c r="I26" s="122"/>
    </row>
    <row r="27" spans="6:9" x14ac:dyDescent="0.2">
      <c r="F27" s="120"/>
      <c r="G27" s="121"/>
      <c r="H27" s="121"/>
      <c r="I27" s="122"/>
    </row>
    <row r="28" spans="6:9" x14ac:dyDescent="0.2">
      <c r="F28" s="120"/>
      <c r="G28" s="121"/>
      <c r="H28" s="121"/>
      <c r="I28" s="122"/>
    </row>
    <row r="29" spans="6:9" x14ac:dyDescent="0.2">
      <c r="F29" s="120"/>
      <c r="G29" s="121"/>
      <c r="H29" s="121"/>
      <c r="I29" s="122"/>
    </row>
    <row r="30" spans="6:9" x14ac:dyDescent="0.2">
      <c r="F30" s="120"/>
      <c r="G30" s="121"/>
      <c r="H30" s="121"/>
      <c r="I30" s="122"/>
    </row>
    <row r="31" spans="6:9" x14ac:dyDescent="0.2">
      <c r="F31" s="120"/>
      <c r="G31" s="121"/>
      <c r="H31" s="121"/>
      <c r="I31" s="122"/>
    </row>
    <row r="32" spans="6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Krycí list</vt:lpstr>
      <vt:lpstr>Rekapitulace</vt:lpstr>
      <vt:lpstr>Položky</vt:lpstr>
      <vt:lpstr>Dodávky</vt:lpstr>
      <vt:lpstr>cisloobjektu</vt:lpstr>
      <vt:lpstr>cislostavby</vt:lpstr>
      <vt:lpstr>Datum</vt:lpstr>
      <vt:lpstr>Dodávky!Dil</vt:lpstr>
      <vt:lpstr>Dil</vt:lpstr>
      <vt:lpstr>Dodávky!Dodavka</vt:lpstr>
      <vt:lpstr>Dodavka</vt:lpstr>
      <vt:lpstr>Dodávky!HSV</vt:lpstr>
      <vt:lpstr>HSV</vt:lpstr>
      <vt:lpstr>Dodávky!HZS</vt:lpstr>
      <vt:lpstr>HZS</vt:lpstr>
      <vt:lpstr>JKSO</vt:lpstr>
      <vt:lpstr>MJ</vt:lpstr>
      <vt:lpstr>Dodávky!Mont</vt:lpstr>
      <vt:lpstr>Mont</vt:lpstr>
      <vt:lpstr>Dodávky!NazevDilu</vt:lpstr>
      <vt:lpstr>NazevDilu</vt:lpstr>
      <vt:lpstr>nazevobjektu</vt:lpstr>
      <vt:lpstr>nazevstavby</vt:lpstr>
      <vt:lpstr>Dodávky!Názvy_tisku</vt:lpstr>
      <vt:lpstr>Položky!Názvy_tisku</vt:lpstr>
      <vt:lpstr>Rekapitulace!Názvy_tisku</vt:lpstr>
      <vt:lpstr>Objednatel</vt:lpstr>
      <vt:lpstr>Dodávky!Oblast_tisku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Dodávky!PSV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Dvorakova</cp:lastModifiedBy>
  <cp:lastPrinted>2013-05-21T10:42:52Z</cp:lastPrinted>
  <dcterms:created xsi:type="dcterms:W3CDTF">2013-05-21T09:58:30Z</dcterms:created>
  <dcterms:modified xsi:type="dcterms:W3CDTF">2014-05-19T12:53:37Z</dcterms:modified>
</cp:coreProperties>
</file>